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15" yWindow="-15" windowWidth="9600" windowHeight="8160"/>
  </bookViews>
  <sheets>
    <sheet name="Hoja1" sheetId="1" r:id="rId1"/>
    <sheet name="Hoja2" sheetId="2" r:id="rId2"/>
    <sheet name="DATOS" sheetId="6" r:id="rId3"/>
    <sheet name="Hoja3" sheetId="7" r:id="rId4"/>
  </sheets>
  <definedNames>
    <definedName name="SINO">Hoja2!$B$2:$B$4</definedName>
    <definedName name="SOLOSI">Hoja2!$B$2:$B$3</definedName>
    <definedName name="TITULACION">Hoja2!$E$2:$E$6</definedName>
  </definedNames>
  <calcPr calcId="145621"/>
</workbook>
</file>

<file path=xl/calcChain.xml><?xml version="1.0" encoding="utf-8"?>
<calcChain xmlns="http://schemas.openxmlformats.org/spreadsheetml/2006/main">
  <c r="T114" i="1" l="1"/>
  <c r="AR87" i="1" l="1"/>
  <c r="D36" i="1"/>
  <c r="T113" i="1"/>
  <c r="T112" i="1"/>
  <c r="T111" i="1"/>
  <c r="T110" i="1"/>
  <c r="T109" i="1"/>
  <c r="T108" i="1"/>
  <c r="T107" i="1"/>
  <c r="T106" i="1" s="1"/>
  <c r="S90" i="1" s="1"/>
  <c r="T105" i="1"/>
  <c r="T104" i="1"/>
  <c r="T103" i="1"/>
  <c r="T102" i="1"/>
  <c r="T101" i="1"/>
  <c r="T100" i="1"/>
  <c r="T99" i="1"/>
  <c r="T98" i="1" s="1"/>
  <c r="T97" i="1"/>
  <c r="T96" i="1"/>
  <c r="T95" i="1"/>
  <c r="T94" i="1"/>
  <c r="T93" i="1"/>
  <c r="T92" i="1"/>
  <c r="T91" i="1"/>
  <c r="T90" i="1" s="1"/>
  <c r="S79" i="1" l="1"/>
  <c r="S77" i="1"/>
  <c r="S75" i="1"/>
  <c r="S73" i="1"/>
  <c r="S63" i="1"/>
  <c r="S61" i="1"/>
  <c r="S59" i="1"/>
  <c r="S55" i="1"/>
  <c r="S51" i="1"/>
  <c r="S49" i="1"/>
  <c r="AF338" i="1" l="1"/>
  <c r="AF337" i="1"/>
  <c r="O69" i="1" l="1"/>
  <c r="O67" i="1"/>
  <c r="K69" i="1"/>
  <c r="K67" i="1"/>
  <c r="AG305" i="1" l="1"/>
  <c r="W315" i="1"/>
  <c r="W314" i="1"/>
  <c r="W313" i="1"/>
  <c r="W312" i="1"/>
  <c r="W311" i="1"/>
  <c r="R32" i="1" l="1"/>
  <c r="Q154" i="1" s="1"/>
  <c r="R30" i="1"/>
  <c r="Q153" i="1" s="1"/>
  <c r="T143" i="1"/>
  <c r="T141" i="1"/>
  <c r="AC214" i="1" l="1"/>
  <c r="AC210" i="1"/>
  <c r="D37" i="1" s="1"/>
  <c r="AE165" i="1" l="1"/>
  <c r="AE164" i="1"/>
  <c r="O76" i="6" l="1"/>
  <c r="O74" i="6"/>
  <c r="O72" i="6"/>
  <c r="O70" i="6"/>
  <c r="O60" i="6"/>
  <c r="O58" i="6"/>
  <c r="O56" i="6"/>
  <c r="O54" i="6"/>
  <c r="O50" i="6"/>
  <c r="O48" i="6"/>
  <c r="AV34" i="1" l="1"/>
  <c r="AV32" i="1"/>
  <c r="AV30" i="1"/>
  <c r="B4" i="1" s="1"/>
  <c r="O79" i="1"/>
  <c r="R79" i="1" s="1"/>
  <c r="O77" i="1"/>
  <c r="R77" i="1" s="1"/>
  <c r="O75" i="1"/>
  <c r="R75" i="1" s="1"/>
  <c r="O73" i="1"/>
  <c r="R73" i="1" s="1"/>
  <c r="O63" i="1"/>
  <c r="R63" i="1" s="1"/>
  <c r="O61" i="1"/>
  <c r="R61" i="1" s="1"/>
  <c r="O59" i="1"/>
  <c r="R59" i="1" s="1"/>
  <c r="O55" i="1"/>
  <c r="R55" i="1" s="1"/>
  <c r="O51" i="1"/>
  <c r="R51" i="1" s="1"/>
  <c r="O49" i="1"/>
  <c r="R49" i="1" s="1"/>
  <c r="AE156" i="1"/>
  <c r="C288" i="1"/>
  <c r="C325" i="1"/>
  <c r="C317" i="1"/>
  <c r="C273" i="1"/>
  <c r="C309" i="1"/>
  <c r="C258" i="1"/>
  <c r="AA168" i="1"/>
  <c r="AA167" i="1"/>
  <c r="AA166" i="1"/>
  <c r="AA165" i="1"/>
  <c r="AA164" i="1"/>
  <c r="AA163" i="1"/>
  <c r="AA162" i="1"/>
  <c r="AA161" i="1"/>
  <c r="AA160" i="1"/>
  <c r="AA159" i="1"/>
  <c r="T168" i="1"/>
  <c r="T167" i="1"/>
  <c r="T166" i="1"/>
  <c r="T165" i="1"/>
  <c r="T164" i="1"/>
  <c r="T163" i="1"/>
  <c r="T162" i="1"/>
  <c r="T161" i="1"/>
  <c r="T160" i="1"/>
  <c r="T159" i="1"/>
  <c r="M168" i="1"/>
  <c r="M167" i="1"/>
  <c r="M166" i="1"/>
  <c r="M165" i="1"/>
  <c r="M164" i="1"/>
  <c r="M163" i="1"/>
  <c r="M162" i="1"/>
  <c r="M161" i="1"/>
  <c r="M160" i="1"/>
  <c r="M159" i="1"/>
  <c r="AA154" i="1"/>
  <c r="T154" i="1"/>
  <c r="M154" i="1"/>
  <c r="AA153" i="1"/>
  <c r="T153" i="1"/>
  <c r="M153" i="1"/>
  <c r="AE135" i="1"/>
  <c r="AE134" i="1"/>
  <c r="X135" i="1"/>
  <c r="X134" i="1"/>
  <c r="Q134" i="1"/>
  <c r="Q135" i="1"/>
  <c r="BB343" i="1" l="1"/>
  <c r="B5" i="1"/>
  <c r="C301" i="1"/>
  <c r="C300" i="1"/>
  <c r="C299" i="1"/>
  <c r="C298" i="1"/>
  <c r="C297" i="1"/>
  <c r="C296" i="1"/>
  <c r="C295" i="1"/>
  <c r="C294" i="1"/>
  <c r="C293" i="1"/>
  <c r="C292" i="1"/>
  <c r="C291" i="1"/>
  <c r="C290" i="1"/>
  <c r="C286" i="1"/>
  <c r="C285" i="1"/>
  <c r="C284" i="1"/>
  <c r="C283" i="1"/>
  <c r="C282" i="1"/>
  <c r="C281" i="1"/>
  <c r="C280" i="1"/>
  <c r="C279" i="1"/>
  <c r="C278" i="1"/>
  <c r="C277" i="1"/>
  <c r="C276" i="1"/>
  <c r="C275" i="1"/>
  <c r="C271" i="1"/>
  <c r="C270" i="1"/>
  <c r="C269" i="1"/>
  <c r="C268" i="1"/>
  <c r="C267" i="1"/>
  <c r="C266" i="1"/>
  <c r="AG168" i="1"/>
  <c r="AE168" i="1"/>
  <c r="AG167" i="1"/>
  <c r="AE167" i="1"/>
  <c r="AG166" i="1"/>
  <c r="AE166" i="1"/>
  <c r="AG165" i="1"/>
  <c r="AG164" i="1"/>
  <c r="AG163" i="1"/>
  <c r="AE163" i="1"/>
  <c r="AG162" i="1"/>
  <c r="AE162" i="1"/>
  <c r="AG161" i="1"/>
  <c r="AE161" i="1"/>
  <c r="AG160" i="1"/>
  <c r="AE160" i="1" s="1"/>
  <c r="AG159" i="1"/>
  <c r="AE159" i="1"/>
  <c r="Z168" i="1"/>
  <c r="X168" i="1" s="1"/>
  <c r="Z167" i="1"/>
  <c r="X167" i="1"/>
  <c r="Z166" i="1"/>
  <c r="X166" i="1" s="1"/>
  <c r="Z165" i="1"/>
  <c r="Z164" i="1"/>
  <c r="Z163" i="1"/>
  <c r="X163" i="1"/>
  <c r="Z162" i="1"/>
  <c r="X162" i="1" s="1"/>
  <c r="Z161" i="1"/>
  <c r="X161" i="1"/>
  <c r="Z160" i="1"/>
  <c r="X160" i="1" s="1"/>
  <c r="Z159" i="1"/>
  <c r="X159" i="1" s="1"/>
  <c r="S168" i="1"/>
  <c r="Q168" i="1" s="1"/>
  <c r="S167" i="1"/>
  <c r="Q167" i="1" s="1"/>
  <c r="S166" i="1"/>
  <c r="Q166" i="1" s="1"/>
  <c r="S165" i="1"/>
  <c r="S164" i="1"/>
  <c r="S163" i="1"/>
  <c r="Q163" i="1" s="1"/>
  <c r="S162" i="1"/>
  <c r="Q162" i="1" s="1"/>
  <c r="S161" i="1"/>
  <c r="Q161" i="1" s="1"/>
  <c r="S160" i="1"/>
  <c r="Q160" i="1" s="1"/>
  <c r="S159" i="1"/>
  <c r="Q159" i="1" s="1"/>
  <c r="AS87" i="1"/>
  <c r="AF87" i="1"/>
  <c r="AK164" i="1" l="1"/>
  <c r="AS28" i="1"/>
  <c r="AS26" i="1"/>
  <c r="AS24" i="1"/>
  <c r="AS22" i="1"/>
  <c r="AS20" i="1"/>
  <c r="AS18" i="1"/>
  <c r="AS16" i="1"/>
  <c r="AS15" i="1"/>
  <c r="AS13" i="1"/>
  <c r="AS11" i="1"/>
  <c r="AG153" i="1"/>
  <c r="AF153" i="1"/>
  <c r="Z153" i="1"/>
  <c r="Y153" i="1"/>
  <c r="S153" i="1"/>
  <c r="R153" i="1"/>
  <c r="AG154" i="1"/>
  <c r="AF154" i="1"/>
  <c r="Z154" i="1"/>
  <c r="Y154" i="1"/>
  <c r="T32" i="1"/>
  <c r="T30" i="1"/>
  <c r="AC28" i="1"/>
  <c r="AC26" i="1"/>
  <c r="AC24" i="1"/>
  <c r="AC22" i="1"/>
  <c r="AC20" i="1"/>
  <c r="AC18" i="1"/>
  <c r="AC15" i="1"/>
  <c r="AC13" i="1"/>
  <c r="AC11" i="1"/>
  <c r="C265" i="1"/>
  <c r="C264" i="1"/>
  <c r="C263" i="1"/>
  <c r="C262" i="1"/>
  <c r="C261" i="1"/>
  <c r="C260" i="1"/>
  <c r="R154" i="1"/>
  <c r="S154" i="1"/>
  <c r="Z151" i="1"/>
  <c r="AG151" i="1"/>
  <c r="S151" i="1"/>
  <c r="Q133" i="1"/>
  <c r="E36" i="1" s="1"/>
  <c r="T87" i="1"/>
  <c r="N55" i="1"/>
  <c r="N51" i="1"/>
  <c r="N49" i="1"/>
  <c r="Q164" i="1" l="1"/>
  <c r="Q156" i="1" s="1"/>
  <c r="X165" i="1"/>
  <c r="X164" i="1"/>
  <c r="X156" i="1" s="1"/>
  <c r="Q165" i="1"/>
  <c r="C36" i="1"/>
  <c r="B36" i="1"/>
  <c r="AE151" i="1"/>
  <c r="X151" i="1"/>
  <c r="B343" i="1"/>
  <c r="B37" i="1"/>
  <c r="C37" i="1"/>
  <c r="Q151" i="1"/>
  <c r="F36" i="1" s="1"/>
  <c r="G36" i="1" l="1"/>
  <c r="H36" i="1"/>
  <c r="I36" i="1" s="1"/>
  <c r="I346" i="1" s="1"/>
  <c r="AH154" i="1"/>
  <c r="AH153" i="1"/>
  <c r="AE154" i="1"/>
  <c r="X153" i="1"/>
  <c r="AE153" i="1"/>
  <c r="X154" i="1"/>
</calcChain>
</file>

<file path=xl/sharedStrings.xml><?xml version="1.0" encoding="utf-8"?>
<sst xmlns="http://schemas.openxmlformats.org/spreadsheetml/2006/main" count="754" uniqueCount="249">
  <si>
    <t>CIF</t>
  </si>
  <si>
    <t>CP</t>
  </si>
  <si>
    <t>DNI/NIE</t>
  </si>
  <si>
    <t>Empresa</t>
  </si>
  <si>
    <t>Domicilio</t>
  </si>
  <si>
    <t>Población</t>
  </si>
  <si>
    <t>Representante</t>
  </si>
  <si>
    <t>Teléfono</t>
  </si>
  <si>
    <t>e-Mail</t>
  </si>
  <si>
    <t>Medicina General</t>
  </si>
  <si>
    <t>Primera consulta</t>
  </si>
  <si>
    <t>Consulta sucesiva</t>
  </si>
  <si>
    <t>Fisioterapia</t>
  </si>
  <si>
    <t>Ondas de Choque</t>
  </si>
  <si>
    <t>EPI o EPTE para técnicas invasivas</t>
  </si>
  <si>
    <t>Diatermia</t>
  </si>
  <si>
    <t>Sesión de Fisioterapia</t>
  </si>
  <si>
    <t>C. Ort. y Traumatología</t>
  </si>
  <si>
    <t>Enfermería</t>
  </si>
  <si>
    <t>Cura pequeña</t>
  </si>
  <si>
    <t>Cura mediana</t>
  </si>
  <si>
    <t>Cura grande</t>
  </si>
  <si>
    <t>Inyectable</t>
  </si>
  <si>
    <t>Si</t>
  </si>
  <si>
    <t>No</t>
  </si>
  <si>
    <t>Tarifa Unit. Ofertada</t>
  </si>
  <si>
    <t>Tarifa Unit. Máxima</t>
  </si>
  <si>
    <t>(Misma tarifa que especialidad Medicina General)</t>
  </si>
  <si>
    <t>ä</t>
  </si>
  <si>
    <t>Datos obligatorios</t>
  </si>
  <si>
    <t>(Tarifas de aplicación cuando no se pueda aplicar tarifa por primera consulta o consulta sucesiva)</t>
  </si>
  <si>
    <t>Dirección completa</t>
  </si>
  <si>
    <t>Horario de apertura</t>
  </si>
  <si>
    <t>Nombre identific.</t>
  </si>
  <si>
    <t>Centro 1</t>
  </si>
  <si>
    <t>Centro 2</t>
  </si>
  <si>
    <t>Centro 3</t>
  </si>
  <si>
    <t>Nº Equipos R-X convencionales</t>
  </si>
  <si>
    <t>Nº Despachos médicos</t>
  </si>
  <si>
    <t>Nº Equipos R_X digitales</t>
  </si>
  <si>
    <t>Onda corta</t>
  </si>
  <si>
    <t>Láser IR</t>
  </si>
  <si>
    <t>MATERIAL DE TERMOTERAPIA</t>
  </si>
  <si>
    <t>Equipo de parafina</t>
  </si>
  <si>
    <t>Equipo de parafango</t>
  </si>
  <si>
    <t>MATERIAL DE ELECTROTERAPIA</t>
  </si>
  <si>
    <t>TENS analgésico portátil</t>
  </si>
  <si>
    <t>TENS estimulador portátil</t>
  </si>
  <si>
    <t>Baños de contraste MMSS/MMSS</t>
  </si>
  <si>
    <t>Espalderas</t>
  </si>
  <si>
    <t>Bicicleta estática</t>
  </si>
  <si>
    <t>Base para propiocepción tipo BOSU</t>
  </si>
  <si>
    <t>Pista de marcha</t>
  </si>
  <si>
    <t>Elíptica</t>
  </si>
  <si>
    <t>Paralelas</t>
  </si>
  <si>
    <t>Sistema de poleas</t>
  </si>
  <si>
    <t>Mesa de manos</t>
  </si>
  <si>
    <t>Lastres de 1/5 a 5 kg</t>
  </si>
  <si>
    <t>Báscula</t>
  </si>
  <si>
    <t>Espejo cuadriculado</t>
  </si>
  <si>
    <t>Juego de pesas de 1 a 5 kg</t>
  </si>
  <si>
    <t>Masillas/tensores de ejercicios de manos</t>
  </si>
  <si>
    <t>Medicina General (U.1)</t>
  </si>
  <si>
    <t>Fisioterapia (U.59)</t>
  </si>
  <si>
    <t>Cirugía Ortopédica y Traumatología (U.55)</t>
  </si>
  <si>
    <t>Enfermeria (U.2)</t>
  </si>
  <si>
    <t>Titulación</t>
  </si>
  <si>
    <t>Años de experiendia acreditada</t>
  </si>
  <si>
    <t>Detalle horario presencial</t>
  </si>
  <si>
    <t>Plazo máximo de horas transcurrido desde la solicitud de la consulta  hasta el envío del informe</t>
  </si>
  <si>
    <t>Plazo máximo ofertado (horas)</t>
  </si>
  <si>
    <t>Plazo máximo licitación (horas)</t>
  </si>
  <si>
    <t>Existencia de Parking público o privado cercano</t>
  </si>
  <si>
    <t xml:space="preserve">Accesos transporte público: Paradas de taxis </t>
  </si>
  <si>
    <t>Accesos transporte público: Paradas de bus, metro, tren..</t>
  </si>
  <si>
    <t>Número</t>
  </si>
  <si>
    <t>Disponib. de plazas de parking gratuitas reservadas para pacientes</t>
  </si>
  <si>
    <t>Disponib. de plazas reservadas para vehículos de transp. sanitario</t>
  </si>
  <si>
    <t>Localización Exacta (Calle, Avda, Número, etc..)</t>
  </si>
  <si>
    <t>Incremento de días de permiso paternidad</t>
  </si>
  <si>
    <t>Incremento de días de permiso maternidad</t>
  </si>
  <si>
    <t>Nº Días</t>
  </si>
  <si>
    <t>Nº horas presenc. a la semana</t>
  </si>
  <si>
    <t>¿Se oferta la Cirugía Ortopédica y Traumatología (U.55)?</t>
  </si>
  <si>
    <t>¿Se oferta la Enfermeria (U.2)?</t>
  </si>
  <si>
    <t>centro medico san marcos</t>
  </si>
  <si>
    <t>a03000684</t>
  </si>
  <si>
    <t>c/ La torre, 23</t>
  </si>
  <si>
    <t>Edificio Panoramix</t>
  </si>
  <si>
    <t>Elche</t>
  </si>
  <si>
    <t>03201</t>
  </si>
  <si>
    <t>jose maría carrasco soler</t>
  </si>
  <si>
    <t>21968968j</t>
  </si>
  <si>
    <t>jvicolomoma@santomas</t>
  </si>
  <si>
    <t>CMSM-1</t>
  </si>
  <si>
    <t>C/ La Torre, 91 - Esquyina 2 SANTOMERA</t>
  </si>
  <si>
    <t>L-V De 8:00 a 13:00 y de 16:00 a 20:00</t>
  </si>
  <si>
    <t>jsantacruz@selene.com</t>
  </si>
  <si>
    <t>A</t>
  </si>
  <si>
    <t>Camillas hidrúalicas</t>
  </si>
  <si>
    <t>Plato de Bholer/Freeman o similar</t>
  </si>
  <si>
    <t>Fitballs</t>
  </si>
  <si>
    <t>Bandas elásticas</t>
  </si>
  <si>
    <t>Infrarrojos</t>
  </si>
  <si>
    <t>Microondas</t>
  </si>
  <si>
    <t>Ultrasonidos</t>
  </si>
  <si>
    <t>Ap.arato de corrientes media y baja frec.</t>
  </si>
  <si>
    <t>Magnetoterapia con solenoide</t>
  </si>
  <si>
    <t>Congelador con coolpacks/Eq. Crioterapia</t>
  </si>
  <si>
    <t>Exp. SP00091/2019</t>
  </si>
  <si>
    <t>ANEXO V. OFERTA  EVALUABLE AUTOMÁTICAMENTE</t>
  </si>
  <si>
    <t>Descripción del local de asistencia</t>
  </si>
  <si>
    <t>Especialidades ofertadas por centro</t>
  </si>
  <si>
    <t>Equipamiento de Fisioterapia</t>
  </si>
  <si>
    <t>EQUIPAMIENTO MÍNIMO [Si/No]</t>
  </si>
  <si>
    <t>NIVEL I (ALTO) [Indicar nº de equipos]</t>
  </si>
  <si>
    <t>NIVEL II (MEDIO) [Indicar nº de equipos]</t>
  </si>
  <si>
    <t>NIVEL III (BAJO) [Indicar nº de equipos]</t>
  </si>
  <si>
    <t>Cobertura horaria del personal del centro (especialidades ofertadas, obligatorias y no obligatorias)</t>
  </si>
  <si>
    <t>Nombre y apellidos del profesional 1</t>
  </si>
  <si>
    <t>Médico</t>
  </si>
  <si>
    <t>Médico especialista</t>
  </si>
  <si>
    <t>Fisioterapéuta</t>
  </si>
  <si>
    <t>Enfermero/a</t>
  </si>
  <si>
    <t>Nombre y apellidos del profesional 2</t>
  </si>
  <si>
    <t>Nombre y apellidos del profesional 3</t>
  </si>
  <si>
    <t>Nombre y apellidos del profesional 4</t>
  </si>
  <si>
    <t>Nombre y apellidos del profesional 5</t>
  </si>
  <si>
    <t>Nombre y apellidos del profesional 6</t>
  </si>
  <si>
    <t>Nombre y apellidos del profesional 7</t>
  </si>
  <si>
    <t>Nombre y apellidos del profesional 8</t>
  </si>
  <si>
    <t>Nombre y apellidos del profesional 9</t>
  </si>
  <si>
    <t>Nombre y apellidos del profesional 10</t>
  </si>
  <si>
    <t>Nombre y apellidos del profesional 11</t>
  </si>
  <si>
    <t>Nombre y apellidos del profesional 12</t>
  </si>
  <si>
    <t>B</t>
  </si>
  <si>
    <t>C</t>
  </si>
  <si>
    <t>D</t>
  </si>
  <si>
    <t>E</t>
  </si>
  <si>
    <t>F</t>
  </si>
  <si>
    <t>G</t>
  </si>
  <si>
    <t>H</t>
  </si>
  <si>
    <t>I</t>
  </si>
  <si>
    <t>J</t>
  </si>
  <si>
    <t>K</t>
  </si>
  <si>
    <t>L</t>
  </si>
  <si>
    <t>Tiempo de ejecución</t>
  </si>
  <si>
    <t>Mejoras sobre permisos de paternidad o maternidad con respecto a la normativa legal vigente:</t>
  </si>
  <si>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por cada especialidad obligatoria o mínima y por especialidad complementaria o no obligatoria ofertada, y personal de enfermería.</t>
  </si>
  <si>
    <t xml:space="preserve">En caso de que la licitadora oferte más de un centro sanitario, se permite que entre todos los centros ofertados se tengan autorizadas la totalidad de las especialidades obligatorias. </t>
  </si>
  <si>
    <t>0. DATOS BÁSICOS</t>
  </si>
  <si>
    <t>I. OFERTA ECONÓMICA</t>
  </si>
  <si>
    <t>II. CENTROS OFERTADOS</t>
  </si>
  <si>
    <t>III. RECURSOS TÉCNICOS Y MATERIALES. ESPECIALIDADES OFERTADAS POR CENTRO</t>
  </si>
  <si>
    <t>IV. ACCESIBILIDAD</t>
  </si>
  <si>
    <t>V. MEDIDAS DE CONCILIACIÓN DE LA VIDA PERSONAL, LABORAL Y FAMILIAR</t>
  </si>
  <si>
    <t xml:space="preserve"> </t>
  </si>
  <si>
    <t>, enterado de las condiciones  y requisitos  que se exigen para la adjudicación del contrato de</t>
  </si>
  <si>
    <t xml:space="preserve">, con  DNI </t>
  </si>
  <si>
    <t xml:space="preserve">, se compromete en su propio nombre y derecho, y en nombre de la empresa </t>
  </si>
  <si>
    <t xml:space="preserve">, CIF </t>
  </si>
  <si>
    <t xml:space="preserve">, con domicilio en </t>
  </si>
  <si>
    <t xml:space="preserve">D./Dª. </t>
  </si>
  <si>
    <t xml:space="preserve">A los efectos de lo expresado en el párafo anterior, se compromete a ejecutar el contrato de acuerdo con las condiciones arriba indicadas. </t>
  </si>
  <si>
    <t>)  para ASEPEYO, Mutua Colaboradora con la Seguridad Social nº 151.</t>
  </si>
  <si>
    <t>población</t>
  </si>
  <si>
    <t>provincia</t>
  </si>
  <si>
    <t xml:space="preserve">Contratación no sujeta a regulación armonizada del Servicio de Asistencia Sanitaria básica (Medicina General y Fisioterapia) en régimen ambulatorio en el ámbito territorial de  </t>
  </si>
  <si>
    <r>
      <rPr>
        <b/>
        <i/>
        <sz val="11"/>
        <color theme="1"/>
        <rFont val="Calibri"/>
        <family val="2"/>
        <scheme val="minor"/>
      </rPr>
      <t>OFERTA ECONÓMICA FISIOTERAPIA</t>
    </r>
    <r>
      <rPr>
        <i/>
        <sz val="11"/>
        <color theme="1"/>
        <rFont val="Calibri"/>
        <family val="2"/>
        <scheme val="minor"/>
      </rPr>
      <t xml:space="preserve">: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t>
    </r>
  </si>
  <si>
    <r>
      <rPr>
        <b/>
        <i/>
        <sz val="11"/>
        <color theme="1"/>
        <rFont val="Calibri"/>
        <family val="2"/>
        <scheme val="minor"/>
      </rPr>
      <t>OFERTA ECONÓMICA DE CONSULTAS SUCESIVAS (MEDICINA GENERAL Y/O TRAUMATOLOGÍA)</t>
    </r>
    <r>
      <rPr>
        <i/>
        <sz val="11"/>
        <color theme="1"/>
        <rFont val="Calibri"/>
        <family val="2"/>
        <scheme val="minor"/>
      </rPr>
      <t xml:space="preserve">: La tarifa unitaria ofertada para consulta sucesiva será la misma si  el paciente es atendido  por el médico de Medicina General  o por el médico Traumatólogo.
En la tarifa unitaria ofertada para consulta sucesiva  estará incluido el uso de instalaciones, honorarios profesionales y resto de personal sanitario, curas, inyectables, infiltraciones mixtas cortico-anestésicas articulares o de partes blandas, radiología simple o convencional, medicación y material sanitario necesario para la correcta resolución de la asistencia sanitaria. </t>
    </r>
  </si>
  <si>
    <r>
      <rPr>
        <b/>
        <i/>
        <sz val="11"/>
        <color theme="1"/>
        <rFont val="Calibri"/>
        <family val="2"/>
        <scheme val="minor"/>
      </rPr>
      <t>OFERTA ECONÓMICA DE PRIMERA ATENCIÓN MEDICA (MEDICINA GENERAL Y/O TRAUMATOLOGÍA)</t>
    </r>
    <r>
      <rPr>
        <i/>
        <sz val="11"/>
        <color theme="1"/>
        <rFont val="Calibri"/>
        <family val="2"/>
        <scheme val="minor"/>
      </rPr>
      <t>: En la tarifa unitaria ofertada por primera atención médica estará incluido el uso de instalaciones, honorarios profesionales (incluidos especialistas en Traumatología)  y resto de personal sanitario, curas, inyectables, infiltraciones mixtas cortico-anestésicas articulares o de partes blandas, radiología simple o convencional, medicación y material sanitario necesario para la correcta resolución de la asistencia sanitaria.  
Quedará incluida en la tarifa de la primera atención médica, la consulta inicial del especialista en traumatología cuando éste no haya podido atender al paciente en la fecha de la primera atención médica y/o urgente.</t>
    </r>
  </si>
  <si>
    <t>VI. ACEPTACIÓN</t>
  </si>
  <si>
    <t>s</t>
  </si>
  <si>
    <t>CMSM-2</t>
  </si>
  <si>
    <t>CMSM-3</t>
  </si>
  <si>
    <t>mbnmbn</t>
  </si>
  <si>
    <t>Dato obligatorio</t>
  </si>
  <si>
    <t>Datos obligatorio al menos para alguno de los centros ofertados</t>
  </si>
  <si>
    <t>Atención: Revise el documento. Falta alguno de los datos obligatorios</t>
  </si>
  <si>
    <t>Contratación no sujeta a regulación armonizada del Servicio de Asistencia Sanitaria básica (Medicina General y Fisioterapia) en régimen ambulatorio en el ámbito territorial de  población (provincia)  para ASEPEYO, Mutua Colaboradora con la Seguridad Social nº 151.</t>
  </si>
  <si>
    <t>Atención: ¡No se han cumplimentado todas las casillas obligatorias!</t>
  </si>
  <si>
    <t>CENTRO MEDICO SAN MARCOS</t>
  </si>
  <si>
    <t>A03000684</t>
  </si>
  <si>
    <t>C/ LA TORRE, 23</t>
  </si>
  <si>
    <t>EDIFICIO PANORAMIX</t>
  </si>
  <si>
    <t>ELCHE</t>
  </si>
  <si>
    <t>JOSE MARÍA CARRASCO SOLER</t>
  </si>
  <si>
    <t>21968968J</t>
  </si>
  <si>
    <t/>
  </si>
  <si>
    <t>Centro 1 CMSM-1</t>
  </si>
  <si>
    <t>Centro 2 CMSM-2</t>
  </si>
  <si>
    <t>Centro 3 CMSM-3</t>
  </si>
  <si>
    <t>D./Dª. JOSE MARÍA CARRASCO SOLER, con  DNI 21968968J, enterado de las condiciones  y requisitos  que se exigen para la adjudicación del contrato de, se compromete en su propio nombre y derecho, y en nombre de la empresa CENTRO MEDICO SAN MARCOS, CIF A03000684, con domicilio en C/ LA TORRE, 23 EDIFICIO PANORAMIX 03201-ELCHE</t>
  </si>
  <si>
    <t>Expediente</t>
  </si>
  <si>
    <t>Provincia</t>
  </si>
  <si>
    <t>14,00</t>
  </si>
  <si>
    <t>Baños de contraste MMSS/MMII</t>
  </si>
  <si>
    <t>Nº Equipos R-X digitales</t>
  </si>
  <si>
    <r>
      <t xml:space="preserve">(Equipamiento mínimo </t>
    </r>
    <r>
      <rPr>
        <b/>
        <i/>
        <sz val="11"/>
        <color theme="1"/>
        <rFont val="Calibri"/>
        <family val="2"/>
        <scheme val="minor"/>
      </rPr>
      <t>obligatorio</t>
    </r>
    <r>
      <rPr>
        <i/>
        <sz val="11"/>
        <color theme="1"/>
        <rFont val="Calibri"/>
        <family val="2"/>
        <scheme val="minor"/>
      </rPr>
      <t>)</t>
    </r>
  </si>
  <si>
    <t>II.a RECURSOS TÉCNICOS Y MATERIALES.  CENTROS OFERTADOS</t>
  </si>
  <si>
    <t>Fitballs (pelotas de ejercicio)</t>
  </si>
  <si>
    <t>Aparato de corrientes media y baja frec.</t>
  </si>
  <si>
    <t>Especialidades ofertadas</t>
  </si>
  <si>
    <t>Técnicas específicas avanzadas (no obligatorias)</t>
  </si>
  <si>
    <t>II.b RECURSOS TÉCNICOS Y MATERIALES. ESPECIALIDADES OFERTADAS POR CENTRO</t>
  </si>
  <si>
    <t>EQUIPAMIENTO MÍNIMO</t>
  </si>
  <si>
    <t>SI</t>
  </si>
  <si>
    <r>
      <t xml:space="preserve">NIVEL I (ALTO) </t>
    </r>
    <r>
      <rPr>
        <b/>
        <i/>
        <sz val="11"/>
        <color rgb="FFFF0000"/>
        <rFont val="Calibri"/>
        <family val="2"/>
        <scheme val="minor"/>
      </rPr>
      <t>[SI/NO]</t>
    </r>
  </si>
  <si>
    <t>III. PRESTACIÓN DEL SERVICIO [Cobertura horaria del personal del centro (especialidades ofertadas, obligatorias y no obligatorias)]</t>
  </si>
  <si>
    <t>Deberán indicarse los datos correspondientes al personal destinado a la prestación del servicio, tanto el personal correspondiente a las especialidades obligatorias o mínimas, como las especialidades complementarias ofertadas.
El licitador deberá ofertar como mínimo un médico (Medicina General) y un fisioterapeuta.</t>
  </si>
  <si>
    <t>Fisioterapeuta</t>
  </si>
  <si>
    <r>
      <t>NIVEL III (BAJO)</t>
    </r>
    <r>
      <rPr>
        <b/>
        <i/>
        <sz val="11"/>
        <color rgb="FFFF0000"/>
        <rFont val="Calibri"/>
        <family val="2"/>
        <scheme val="minor"/>
      </rPr>
      <t xml:space="preserve"> [SI/NO]</t>
    </r>
  </si>
  <si>
    <r>
      <t>NIVEL II (MEDIO)</t>
    </r>
    <r>
      <rPr>
        <b/>
        <i/>
        <sz val="11"/>
        <color rgb="FFFF0000"/>
        <rFont val="Calibri"/>
        <family val="2"/>
        <scheme val="minor"/>
      </rPr>
      <t xml:space="preserve"> [SI/NO]</t>
    </r>
  </si>
  <si>
    <t>Camillas hidráulicas</t>
  </si>
  <si>
    <t>Plato de Bohler/Freeman o similar</t>
  </si>
  <si>
    <t>Fittballs</t>
  </si>
  <si>
    <t>Infrarrojos o microondas</t>
  </si>
  <si>
    <t>Ap. de corrientes de media y baja frec.</t>
  </si>
  <si>
    <t>Congelador con Cooldpacks o eq. Crioter.</t>
  </si>
  <si>
    <t>(Para que se activen las celdas deberán indicar SI a la especialidad de Enfermería enel punto II.b)</t>
  </si>
  <si>
    <t>(Para que se activen las celdas deberán indicar SI a la especialidad de Traumatología enel punto II.b)</t>
  </si>
  <si>
    <t xml:space="preserve">Contratación no sujeta a regulación armonizada del servicio de asistencia sanitaria básica y fisioterapia, en régimen ambulatorio, en el ámbito territorial de  </t>
  </si>
  <si>
    <t>),  para ASEPEYO, Mutua Colaboradora con la Seguridad Social nº 151</t>
  </si>
  <si>
    <t>Lunes</t>
  </si>
  <si>
    <t>Martes</t>
  </si>
  <si>
    <t>Miércoles</t>
  </si>
  <si>
    <t>Jueves</t>
  </si>
  <si>
    <t>Viernes</t>
  </si>
  <si>
    <t>Sábado</t>
  </si>
  <si>
    <t>Domingo</t>
  </si>
  <si>
    <t>Horario de apertura del centro</t>
  </si>
  <si>
    <t>Horario prestación serv. (Medicina gen.)</t>
  </si>
  <si>
    <t>Horario prestación servicio (Fisioterapia)</t>
  </si>
  <si>
    <t>Horario prestación serv. (Traumatología)</t>
  </si>
  <si>
    <t>Horario prestación servicio (Enfermería)</t>
  </si>
  <si>
    <t>,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t>
  </si>
  <si>
    <r>
      <rPr>
        <b/>
        <i/>
        <sz val="11"/>
        <color theme="1"/>
        <rFont val="Calibri"/>
        <family val="2"/>
        <scheme val="minor"/>
      </rPr>
      <t>OFERTA ECONÓMICA DE CONSULTAS SUCESIVAS (MEDICINA GENERAL Y/O TRAUMATOLOGÍA)</t>
    </r>
    <r>
      <rPr>
        <i/>
        <sz val="11"/>
        <color theme="1"/>
        <rFont val="Calibri"/>
        <family val="2"/>
        <scheme val="minor"/>
      </rPr>
      <t xml:space="preserve">: La tarifa unitaria ofertada para consulta sucesiva será la misma si  el paciente es atendido  por el médico de Medicina General  o por el médico Traumatólogo.
En la tarifa unitaria ofertada para consulta sucesiva  estará incluido el uso de instalaciones, honorarios profesionales y resto de personal sanitario, curas, inyectables, infiltraciones mixtas cortico-anestésicas articulares o de partes blandas, radiología simple o convencional, medicación y material sanitario necesario para la correcta resolución de la asistencia sanitaria.
</t>
    </r>
    <r>
      <rPr>
        <b/>
        <i/>
        <sz val="11"/>
        <color theme="1"/>
        <rFont val="Calibri"/>
        <family val="2"/>
        <scheme val="minor"/>
      </rPr>
      <t>OFERTA ECONÓMICA FISIOTERAPIA</t>
    </r>
    <r>
      <rPr>
        <i/>
        <sz val="11"/>
        <color theme="1"/>
        <rFont val="Calibri"/>
        <family val="2"/>
        <scheme val="minor"/>
      </rPr>
      <t>: Cualquier técnica que se aplique por parte del fisioterapeuta, estará incluida dentro del precio de la sesión. 
Se considerará una sesión de fisioterapia como la realizada a un único paciente, con independencia del tipo y número de técnicas utilizadas en dicha sesión a excepción de las técnicas específicas avanzadas que serán tarificables de forma independiente. Las sesiones en las que se apliquen otras técnicas directamente vinculadas a las específicas avanzadas, serán consideradas como técnicas complementarias a la específica, y en consecuencia, en ningún caso se podrá facturar una doble sesión (convencional + específica).</t>
    </r>
  </si>
  <si>
    <r>
      <rPr>
        <b/>
        <i/>
        <sz val="11"/>
        <color theme="1"/>
        <rFont val="Calibri"/>
        <family val="2"/>
        <scheme val="minor"/>
      </rPr>
      <t xml:space="preserve">OFERTA ECONÓMICA ENFERMERÍA:
1.- </t>
    </r>
    <r>
      <rPr>
        <i/>
        <sz val="11"/>
        <color theme="1"/>
        <rFont val="Calibri"/>
        <family val="2"/>
        <scheme val="minor"/>
      </rPr>
      <t xml:space="preserve">CURAS PEQUEÑAS
En este concepto se incluirían las curas realizadas a las heridas de GRADO I, que son: Heridas incisas, Heridas inciso-contusas, Heridas corto-punzantes yHeridas quirúrgicas
2.- CURAS MEDIANAS
 En este concepto se incluirían las curas realizadas a las heridas de GRADO II, que son: Heridas laceradas, Heridas contusas, Heridas avulsivas y Quemaduras 2º grado superficial
3.-CURAS GRANDES
En este concepto se incluirían las curas realizadas a las heridas de GRADO III, que son: Abrasiones, Mordeduras, Heridas infectadas y Quemaduras 2º grado profundas
Y también se incluirían en este mismo grupo las curas realizadas a las heridas de GRADO IV, que son: Quemaduras de 3º grado, Heridas cavitadas con pérdida sustancia importante y Úlceras por presión.
*Aunque el nombre de cada uno de los grupos pueda dar a entender lo contrario, no será el criterio de extensión de la herida lo que condicione la consideración de cura pequeña, mediana o grande
*Si se presentan varias heridas se considerará la de mayor grado.    </t>
    </r>
  </si>
  <si>
    <t>83,00</t>
  </si>
  <si>
    <t>53,00</t>
  </si>
  <si>
    <t>21,00</t>
  </si>
  <si>
    <t>25,00</t>
  </si>
  <si>
    <t>10,00</t>
  </si>
  <si>
    <t>15,00</t>
  </si>
  <si>
    <t>20,00</t>
  </si>
  <si>
    <t>6,00</t>
  </si>
  <si>
    <t>SP00070/2021</t>
  </si>
  <si>
    <t>VILLARROBLEDO</t>
  </si>
  <si>
    <t>Albacete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</si>
</sst>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4"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sz val="9"/>
      <color rgb="FFFF0000"/>
      <name val="Wingdings 2"/>
      <family val="1"/>
      <charset val="2"/>
    </font>
    <font>
      <b/>
      <i/>
      <sz val="11"/>
      <color theme="1"/>
      <name val="Calibri"/>
      <family val="2"/>
      <scheme val="minor"/>
    </font>
    <font>
      <u/>
      <sz val="11"/>
      <color theme="10"/>
      <name val="Calibri"/>
      <family val="2"/>
      <scheme val="minor"/>
    </font>
    <font>
      <sz val="11"/>
      <name val="Arial"/>
      <family val="2"/>
    </font>
    <font>
      <sz val="11"/>
      <color rgb="FF000080"/>
      <name val="Arial"/>
      <family val="2"/>
    </font>
    <font>
      <b/>
      <sz val="12"/>
      <color theme="0"/>
      <name val="Arial"/>
      <family val="2"/>
    </font>
    <font>
      <b/>
      <sz val="11"/>
      <color theme="0"/>
      <name val="Arial"/>
      <family val="2"/>
    </font>
    <font>
      <b/>
      <sz val="11"/>
      <color rgb="FFFF0000"/>
      <name val="Calibri"/>
      <family val="2"/>
      <scheme val="minor"/>
    </font>
    <font>
      <b/>
      <sz val="11"/>
      <color theme="0" tint="-4.9989318521683403E-2"/>
      <name val="Calibri"/>
      <family val="2"/>
      <scheme val="minor"/>
    </font>
    <font>
      <sz val="11"/>
      <name val="Calibri"/>
      <family val="2"/>
      <scheme val="minor"/>
    </font>
    <font>
      <sz val="11"/>
      <color theme="0"/>
      <name val="Calibri"/>
      <family val="2"/>
      <scheme val="minor"/>
    </font>
    <font>
      <i/>
      <sz val="11"/>
      <color theme="1"/>
      <name val="Calibri"/>
      <family val="2"/>
      <scheme val="minor"/>
    </font>
    <font>
      <sz val="9"/>
      <color rgb="FFFFC000"/>
      <name val="Wingdings 2"/>
      <family val="1"/>
      <charset val="2"/>
    </font>
    <font>
      <sz val="11"/>
      <color theme="1"/>
      <name val="Wingdings 2"/>
      <family val="1"/>
      <charset val="2"/>
    </font>
    <font>
      <b/>
      <sz val="12"/>
      <color rgb="FFFF0000"/>
      <name val="Calibri"/>
      <family val="2"/>
      <scheme val="minor"/>
    </font>
    <font>
      <sz val="9"/>
      <color theme="0"/>
      <name val="Calibri"/>
      <family val="2"/>
      <scheme val="minor"/>
    </font>
    <font>
      <i/>
      <sz val="9"/>
      <color theme="0"/>
      <name val="Calibri"/>
      <family val="2"/>
      <scheme val="minor"/>
    </font>
    <font>
      <b/>
      <i/>
      <sz val="11"/>
      <color rgb="FFFF0000"/>
      <name val="Calibri"/>
      <family val="2"/>
      <scheme val="minor"/>
    </font>
    <font>
      <sz val="11"/>
      <color theme="3" tint="0.39997558519241921"/>
      <name val="Calibri"/>
      <family val="2"/>
      <scheme val="minor"/>
    </font>
    <font>
      <sz val="11"/>
      <color rgb="FFFF0000"/>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6337778862885"/>
        <bgColor indexed="64"/>
      </patternFill>
    </fill>
    <fill>
      <patternFill patternType="solid">
        <fgColor theme="3" tint="-0.249977111117893"/>
        <bgColor indexed="64"/>
      </patternFill>
    </fill>
    <fill>
      <patternFill patternType="solid">
        <fgColor rgb="FF0070C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thin">
        <color auto="1"/>
      </right>
      <top/>
      <bottom/>
      <diagonal/>
    </border>
  </borders>
  <cellStyleXfs count="2">
    <xf numFmtId="0" fontId="0" fillId="0" borderId="0"/>
    <xf numFmtId="0" fontId="6" fillId="0" borderId="0" applyNumberFormat="0" applyFill="0" applyBorder="0" applyAlignment="0" applyProtection="0"/>
  </cellStyleXfs>
  <cellXfs count="181">
    <xf numFmtId="0" fontId="0" fillId="0" borderId="0" xfId="0"/>
    <xf numFmtId="0" fontId="0" fillId="0" borderId="0" xfId="0" applyAlignment="1"/>
    <xf numFmtId="0" fontId="0" fillId="0" borderId="0" xfId="0" applyAlignment="1">
      <alignment wrapText="1"/>
    </xf>
    <xf numFmtId="0" fontId="1" fillId="0" borderId="1" xfId="0" applyFont="1" applyBorder="1" applyAlignment="1">
      <alignment horizontal="center"/>
    </xf>
    <xf numFmtId="0" fontId="3" fillId="0" borderId="0" xfId="0" applyFont="1"/>
    <xf numFmtId="0" fontId="0" fillId="2" borderId="0" xfId="0" applyFill="1"/>
    <xf numFmtId="0" fontId="1" fillId="2" borderId="0" xfId="0" applyFont="1" applyFill="1" applyAlignment="1">
      <alignment horizontal="center"/>
    </xf>
    <xf numFmtId="0" fontId="4" fillId="0" borderId="0" xfId="0" applyFont="1" applyAlignment="1">
      <alignment horizontal="right"/>
    </xf>
    <xf numFmtId="0" fontId="0" fillId="0" borderId="0" xfId="0" applyAlignment="1">
      <alignment horizontal="left"/>
    </xf>
    <xf numFmtId="0" fontId="0" fillId="0" borderId="0" xfId="0" applyBorder="1" applyAlignment="1">
      <alignment horizontal="center"/>
    </xf>
    <xf numFmtId="0" fontId="0" fillId="0" borderId="0" xfId="0" applyAlignment="1"/>
    <xf numFmtId="0" fontId="0" fillId="0" borderId="0" xfId="0" applyAlignment="1">
      <alignment horizontal="center"/>
    </xf>
    <xf numFmtId="0" fontId="0" fillId="2" borderId="1" xfId="0" applyFill="1" applyBorder="1" applyAlignment="1">
      <alignment horizontal="left"/>
    </xf>
    <xf numFmtId="0" fontId="0" fillId="2" borderId="1" xfId="0" applyFill="1" applyBorder="1" applyAlignment="1">
      <alignment horizontal="left"/>
    </xf>
    <xf numFmtId="0" fontId="7" fillId="0" borderId="0" xfId="0" applyFont="1"/>
    <xf numFmtId="49" fontId="8" fillId="0" borderId="0" xfId="0" applyNumberFormat="1" applyFont="1" applyBorder="1" applyAlignment="1">
      <alignment horizontal="center" vertical="top" wrapText="1"/>
    </xf>
    <xf numFmtId="0" fontId="7" fillId="0" borderId="0" xfId="0" applyFont="1" applyAlignment="1">
      <alignment wrapText="1"/>
    </xf>
    <xf numFmtId="0" fontId="0" fillId="0" borderId="0" xfId="0" applyAlignment="1">
      <alignment wrapText="1"/>
    </xf>
    <xf numFmtId="0" fontId="11" fillId="0" borderId="0" xfId="0" applyFont="1"/>
    <xf numFmtId="0" fontId="1" fillId="0" borderId="0" xfId="0" applyFont="1"/>
    <xf numFmtId="0" fontId="7" fillId="0" borderId="0" xfId="0" applyFont="1" applyFill="1"/>
    <xf numFmtId="0" fontId="7" fillId="0" borderId="0" xfId="0" applyFont="1" applyFill="1" applyAlignment="1"/>
    <xf numFmtId="0" fontId="0" fillId="0" borderId="0" xfId="0" applyAlignment="1">
      <alignment vertical="top" wrapText="1"/>
    </xf>
    <xf numFmtId="0" fontId="7" fillId="0" borderId="0" xfId="0" applyFont="1" applyFill="1" applyAlignment="1">
      <alignment vertical="top"/>
    </xf>
    <xf numFmtId="0" fontId="13" fillId="0" borderId="0" xfId="0" applyFont="1" applyFill="1" applyAlignment="1"/>
    <xf numFmtId="0" fontId="0" fillId="0" borderId="0" xfId="0" applyAlignment="1">
      <alignment vertical="top"/>
    </xf>
    <xf numFmtId="0" fontId="15" fillId="0" borderId="0" xfId="0" applyFont="1" applyAlignment="1">
      <alignment vertical="top"/>
    </xf>
    <xf numFmtId="0" fontId="16" fillId="0" borderId="0" xfId="0" applyFont="1" applyAlignment="1">
      <alignment horizontal="right"/>
    </xf>
    <xf numFmtId="0" fontId="17" fillId="0" borderId="0" xfId="0" applyFont="1"/>
    <xf numFmtId="0" fontId="14" fillId="0" borderId="0" xfId="0" applyFont="1"/>
    <xf numFmtId="0" fontId="1" fillId="0" borderId="1" xfId="0" applyFont="1" applyFill="1" applyBorder="1" applyAlignment="1" applyProtection="1">
      <alignment horizontal="center"/>
    </xf>
    <xf numFmtId="0" fontId="19" fillId="0" borderId="0" xfId="0" applyFont="1" applyAlignment="1">
      <alignment horizontal="right"/>
    </xf>
    <xf numFmtId="0" fontId="19" fillId="0" borderId="0" xfId="0" applyFont="1"/>
    <xf numFmtId="0" fontId="20" fillId="0" borderId="0" xfId="0" applyFont="1"/>
    <xf numFmtId="0" fontId="0" fillId="13" borderId="0" xfId="0" applyFill="1"/>
    <xf numFmtId="0" fontId="0" fillId="0" borderId="0" xfId="0" applyAlignment="1">
      <alignment horizontal="right"/>
    </xf>
    <xf numFmtId="0" fontId="0" fillId="0" borderId="0" xfId="0" applyNumberFormat="1" applyAlignment="1">
      <alignment horizontal="justify" vertical="center" wrapText="1"/>
    </xf>
    <xf numFmtId="0" fontId="13" fillId="0" borderId="0" xfId="0" applyFont="1"/>
    <xf numFmtId="0" fontId="0" fillId="0" borderId="0" xfId="0" applyFill="1"/>
    <xf numFmtId="0" fontId="15" fillId="0" borderId="0" xfId="0" applyFont="1"/>
    <xf numFmtId="0" fontId="22" fillId="0" borderId="0" xfId="0" applyFont="1"/>
    <xf numFmtId="0" fontId="1" fillId="0" borderId="15" xfId="0" applyFont="1" applyBorder="1" applyAlignment="1">
      <alignment horizontal="center"/>
    </xf>
    <xf numFmtId="0" fontId="0" fillId="0" borderId="2" xfId="0" applyBorder="1" applyAlignment="1"/>
    <xf numFmtId="0" fontId="0" fillId="0" borderId="3" xfId="0" applyBorder="1" applyAlignment="1"/>
    <xf numFmtId="0" fontId="0" fillId="0" borderId="4" xfId="0" applyBorder="1" applyAlignment="1"/>
    <xf numFmtId="0" fontId="23" fillId="0" borderId="0" xfId="0" applyFont="1"/>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2" borderId="2" xfId="0" applyFill="1" applyBorder="1" applyAlignment="1"/>
    <xf numFmtId="0" fontId="0" fillId="2" borderId="3" xfId="0" applyFill="1" applyBorder="1" applyAlignment="1"/>
    <xf numFmtId="0" fontId="0" fillId="2" borderId="4" xfId="0" applyFill="1" applyBorder="1" applyAlignment="1"/>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2" borderId="5" xfId="0" applyFill="1" applyBorder="1" applyAlignment="1">
      <alignment horizontal="center" vertical="center" textRotation="90" wrapText="1"/>
    </xf>
    <xf numFmtId="0" fontId="0" fillId="2" borderId="7" xfId="0" applyFill="1" applyBorder="1" applyAlignment="1">
      <alignment horizontal="center" vertical="center" textRotation="90" wrapText="1"/>
    </xf>
    <xf numFmtId="0" fontId="0" fillId="2" borderId="14" xfId="0" applyFill="1" applyBorder="1" applyAlignment="1">
      <alignment horizontal="center" vertical="center" textRotation="90" wrapText="1"/>
    </xf>
    <xf numFmtId="0" fontId="0" fillId="2" borderId="15" xfId="0" applyFill="1" applyBorder="1" applyAlignment="1">
      <alignment horizontal="center" vertical="center" textRotation="90" wrapText="1"/>
    </xf>
    <xf numFmtId="0" fontId="0" fillId="2" borderId="8" xfId="0" applyFill="1" applyBorder="1" applyAlignment="1">
      <alignment horizontal="center" vertical="center" textRotation="90" wrapText="1"/>
    </xf>
    <xf numFmtId="0" fontId="0" fillId="2" borderId="10" xfId="0" applyFill="1" applyBorder="1" applyAlignment="1">
      <alignment horizontal="center" vertical="center" textRotation="90" wrapText="1"/>
    </xf>
    <xf numFmtId="0" fontId="0" fillId="0" borderId="3" xfId="0" applyBorder="1" applyAlignment="1"/>
    <xf numFmtId="0" fontId="0" fillId="0" borderId="4" xfId="0" applyBorder="1" applyAlignment="1"/>
    <xf numFmtId="0" fontId="0" fillId="0" borderId="0" xfId="0" applyAlignment="1">
      <alignment horizontal="left" wrapText="1"/>
    </xf>
    <xf numFmtId="0" fontId="0" fillId="0" borderId="0" xfId="0" applyAlignment="1">
      <alignment wrapText="1"/>
    </xf>
    <xf numFmtId="0" fontId="15" fillId="0" borderId="0" xfId="0" applyFont="1" applyAlignment="1">
      <alignment wrapText="1"/>
    </xf>
    <xf numFmtId="0" fontId="0" fillId="3" borderId="2" xfId="0"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3" borderId="3" xfId="0" applyFill="1" applyBorder="1" applyAlignment="1" applyProtection="1">
      <protection locked="0"/>
    </xf>
    <xf numFmtId="0" fontId="0" fillId="3" borderId="4" xfId="0" applyFill="1" applyBorder="1" applyAlignment="1" applyProtection="1">
      <protection locked="0"/>
    </xf>
    <xf numFmtId="0" fontId="12" fillId="15" borderId="0" xfId="0" applyFont="1" applyFill="1" applyAlignment="1"/>
    <xf numFmtId="0" fontId="1" fillId="0" borderId="0" xfId="0" applyFont="1" applyAlignment="1"/>
    <xf numFmtId="0" fontId="0" fillId="0" borderId="0" xfId="0" applyAlignment="1"/>
    <xf numFmtId="0" fontId="0" fillId="0" borderId="2" xfId="0" applyBorder="1" applyAlignment="1"/>
    <xf numFmtId="0" fontId="0" fillId="0" borderId="0" xfId="0" applyAlignment="1">
      <alignment vertical="top" wrapText="1"/>
    </xf>
    <xf numFmtId="0" fontId="15" fillId="0" borderId="0" xfId="0" applyFont="1" applyAlignment="1">
      <alignment vertical="top" wrapText="1"/>
    </xf>
    <xf numFmtId="0" fontId="15" fillId="0" borderId="0" xfId="0" applyFont="1" applyAlignment="1">
      <alignment vertical="top"/>
    </xf>
    <xf numFmtId="0" fontId="1" fillId="14" borderId="2" xfId="0" applyFont="1" applyFill="1" applyBorder="1" applyAlignment="1">
      <alignment horizontal="left" vertical="center"/>
    </xf>
    <xf numFmtId="0" fontId="1" fillId="14" borderId="3" xfId="0" applyFont="1" applyFill="1" applyBorder="1" applyAlignment="1">
      <alignment horizontal="left" vertical="center"/>
    </xf>
    <xf numFmtId="0" fontId="1" fillId="14" borderId="4" xfId="0" applyFont="1" applyFill="1" applyBorder="1" applyAlignment="1">
      <alignment horizontal="left" vertical="center"/>
    </xf>
    <xf numFmtId="0" fontId="13" fillId="14" borderId="2" xfId="0" applyFont="1" applyFill="1" applyBorder="1" applyAlignment="1">
      <alignment horizontal="left"/>
    </xf>
    <xf numFmtId="0" fontId="13" fillId="14" borderId="3" xfId="0" applyFont="1" applyFill="1" applyBorder="1" applyAlignment="1">
      <alignment horizontal="left"/>
    </xf>
    <xf numFmtId="0" fontId="0" fillId="14" borderId="3" xfId="0" applyFont="1" applyFill="1" applyBorder="1" applyAlignment="1"/>
    <xf numFmtId="0" fontId="0" fillId="0" borderId="3" xfId="0" applyFont="1" applyBorder="1" applyAlignment="1"/>
    <xf numFmtId="0" fontId="0" fillId="0" borderId="4" xfId="0" applyFont="1" applyBorder="1" applyAlignment="1"/>
    <xf numFmtId="0" fontId="0" fillId="14" borderId="2" xfId="0" applyFill="1" applyBorder="1" applyAlignment="1">
      <alignment vertical="center" wrapText="1"/>
    </xf>
    <xf numFmtId="0" fontId="0" fillId="14" borderId="3" xfId="0" applyFill="1" applyBorder="1" applyAlignment="1">
      <alignment vertical="center" wrapText="1"/>
    </xf>
    <xf numFmtId="0" fontId="0" fillId="14" borderId="4" xfId="0"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right"/>
    </xf>
    <xf numFmtId="0" fontId="0" fillId="2" borderId="3" xfId="0" applyFill="1" applyBorder="1" applyAlignment="1">
      <alignment horizontal="right"/>
    </xf>
    <xf numFmtId="0" fontId="0" fillId="2" borderId="4" xfId="0" applyFill="1" applyBorder="1" applyAlignment="1">
      <alignment horizontal="right"/>
    </xf>
    <xf numFmtId="49" fontId="0" fillId="3" borderId="2" xfId="0" applyNumberFormat="1" applyFill="1" applyBorder="1" applyAlignment="1" applyProtection="1">
      <alignment horizontal="left"/>
      <protection locked="0"/>
    </xf>
    <xf numFmtId="49" fontId="0" fillId="3" borderId="3" xfId="0" applyNumberFormat="1" applyFill="1" applyBorder="1" applyAlignment="1" applyProtection="1">
      <alignment horizontal="left"/>
      <protection locked="0"/>
    </xf>
    <xf numFmtId="49" fontId="0" fillId="3" borderId="4" xfId="0" applyNumberFormat="1" applyFill="1" applyBorder="1" applyAlignment="1" applyProtection="1">
      <alignment horizontal="left"/>
      <protection locked="0"/>
    </xf>
    <xf numFmtId="164" fontId="0" fillId="3" borderId="11" xfId="0" applyNumberFormat="1" applyFill="1" applyBorder="1" applyAlignment="1" applyProtection="1">
      <protection locked="0"/>
    </xf>
    <xf numFmtId="164" fontId="0" fillId="3" borderId="12" xfId="0" applyNumberFormat="1" applyFill="1" applyBorder="1" applyAlignment="1" applyProtection="1">
      <protection locked="0"/>
    </xf>
    <xf numFmtId="164" fontId="0" fillId="3" borderId="13" xfId="0" applyNumberFormat="1" applyFill="1" applyBorder="1" applyAlignment="1" applyProtection="1">
      <protection locked="0"/>
    </xf>
    <xf numFmtId="164" fontId="0" fillId="3" borderId="2" xfId="0" applyNumberFormat="1" applyFill="1" applyBorder="1" applyAlignment="1" applyProtection="1">
      <protection locked="0"/>
    </xf>
    <xf numFmtId="164" fontId="0" fillId="3" borderId="3" xfId="0" applyNumberFormat="1" applyFill="1" applyBorder="1" applyAlignment="1" applyProtection="1">
      <protection locked="0"/>
    </xf>
    <xf numFmtId="164" fontId="0" fillId="3" borderId="4" xfId="0" applyNumberFormat="1" applyFill="1" applyBorder="1" applyAlignment="1" applyProtection="1">
      <protection locked="0"/>
    </xf>
    <xf numFmtId="0" fontId="1" fillId="14" borderId="2" xfId="0" applyFont="1" applyFill="1" applyBorder="1" applyAlignment="1"/>
    <xf numFmtId="0" fontId="1" fillId="14" borderId="3" xfId="0" applyFont="1" applyFill="1" applyBorder="1" applyAlignment="1"/>
    <xf numFmtId="0" fontId="1" fillId="14" borderId="4" xfId="0" applyFont="1" applyFill="1" applyBorder="1" applyAlignment="1"/>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7" borderId="1" xfId="0" applyFill="1" applyBorder="1" applyAlignment="1">
      <alignment wrapText="1"/>
    </xf>
    <xf numFmtId="0" fontId="1" fillId="12" borderId="1" xfId="0" applyFont="1" applyFill="1" applyBorder="1" applyAlignment="1">
      <alignment wrapText="1"/>
    </xf>
    <xf numFmtId="0" fontId="0" fillId="11" borderId="1" xfId="0" applyFill="1" applyBorder="1" applyAlignment="1">
      <alignment wrapText="1"/>
    </xf>
    <xf numFmtId="164" fontId="0" fillId="4" borderId="2" xfId="0" applyNumberFormat="1" applyFill="1" applyBorder="1" applyAlignment="1" applyProtection="1">
      <protection locked="0"/>
    </xf>
    <xf numFmtId="164" fontId="0" fillId="4" borderId="3" xfId="0" applyNumberFormat="1" applyFill="1" applyBorder="1" applyAlignment="1" applyProtection="1">
      <protection locked="0"/>
    </xf>
    <xf numFmtId="164" fontId="0" fillId="4" borderId="4" xfId="0" applyNumberFormat="1" applyFill="1" applyBorder="1" applyAlignment="1" applyProtection="1">
      <protection locked="0"/>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8" borderId="1" xfId="0" applyFont="1" applyFill="1" applyBorder="1" applyAlignment="1">
      <alignment wrapText="1"/>
    </xf>
    <xf numFmtId="0" fontId="0" fillId="9" borderId="1" xfId="0" applyFill="1" applyBorder="1" applyAlignment="1">
      <alignment wrapText="1"/>
    </xf>
    <xf numFmtId="0" fontId="0" fillId="10" borderId="1" xfId="0" applyFill="1" applyBorder="1" applyAlignment="1">
      <alignment wrapText="1"/>
    </xf>
    <xf numFmtId="0" fontId="1" fillId="5" borderId="1" xfId="0" applyFont="1" applyFill="1" applyBorder="1" applyAlignment="1">
      <alignment wrapText="1"/>
    </xf>
    <xf numFmtId="0" fontId="1" fillId="2" borderId="1" xfId="0" applyFont="1" applyFill="1" applyBorder="1" applyAlignment="1">
      <alignment horizontal="center"/>
    </xf>
    <xf numFmtId="164" fontId="0" fillId="0" borderId="2" xfId="0" applyNumberFormat="1" applyBorder="1" applyAlignment="1"/>
    <xf numFmtId="164" fontId="0" fillId="0" borderId="3" xfId="0" applyNumberFormat="1" applyBorder="1" applyAlignment="1"/>
    <xf numFmtId="164" fontId="0" fillId="0" borderId="4" xfId="0" applyNumberFormat="1" applyBorder="1" applyAlignment="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164" fontId="0" fillId="4" borderId="2" xfId="0" applyNumberFormat="1" applyFill="1" applyBorder="1" applyAlignment="1"/>
    <xf numFmtId="164" fontId="0" fillId="4" borderId="3" xfId="0" applyNumberFormat="1" applyFill="1" applyBorder="1" applyAlignment="1"/>
    <xf numFmtId="164" fontId="0" fillId="4" borderId="4" xfId="0" applyNumberFormat="1" applyFill="1" applyBorder="1" applyAlignment="1"/>
    <xf numFmtId="164" fontId="0" fillId="3" borderId="2"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164" fontId="0" fillId="3" borderId="4" xfId="0" applyNumberFormat="1" applyFill="1" applyBorder="1" applyAlignment="1" applyProtection="1">
      <alignment vertical="center"/>
      <protection locked="0"/>
    </xf>
    <xf numFmtId="3" fontId="0" fillId="3" borderId="2" xfId="0" applyNumberFormat="1" applyFill="1" applyBorder="1" applyAlignment="1" applyProtection="1">
      <alignment horizontal="left"/>
      <protection locked="0"/>
    </xf>
    <xf numFmtId="0" fontId="6" fillId="3" borderId="2" xfId="1" applyFill="1" applyBorder="1" applyAlignment="1" applyProtection="1">
      <alignment horizontal="left"/>
      <protection locked="0"/>
    </xf>
    <xf numFmtId="0" fontId="5" fillId="2" borderId="2" xfId="0" applyFont="1" applyFill="1" applyBorder="1" applyAlignment="1"/>
    <xf numFmtId="0" fontId="0" fillId="2" borderId="1" xfId="0" applyFill="1" applyBorder="1" applyAlignment="1">
      <alignment horizontal="left"/>
    </xf>
    <xf numFmtId="0" fontId="1" fillId="6" borderId="1" xfId="0" applyFont="1" applyFill="1" applyBorder="1" applyAlignment="1">
      <alignment wrapText="1"/>
    </xf>
    <xf numFmtId="0" fontId="0" fillId="0" borderId="2" xfId="0" applyFill="1" applyBorder="1" applyAlignment="1"/>
    <xf numFmtId="0" fontId="0" fillId="0" borderId="3" xfId="0" applyFill="1" applyBorder="1" applyAlignment="1"/>
    <xf numFmtId="0" fontId="0" fillId="0" borderId="4" xfId="0" applyFill="1" applyBorder="1" applyAlignment="1"/>
    <xf numFmtId="0" fontId="0" fillId="0" borderId="2" xfId="0" applyFill="1" applyBorder="1" applyAlignment="1" applyProtection="1"/>
    <xf numFmtId="0" fontId="0" fillId="0" borderId="3" xfId="0" applyFill="1" applyBorder="1" applyAlignment="1" applyProtection="1"/>
    <xf numFmtId="0" fontId="0" fillId="0" borderId="4" xfId="0" applyFill="1" applyBorder="1" applyAlignment="1" applyProtection="1"/>
    <xf numFmtId="0" fontId="0" fillId="0" borderId="3" xfId="0" applyBorder="1" applyAlignment="1">
      <alignment wrapText="1"/>
    </xf>
    <xf numFmtId="0" fontId="0" fillId="0" borderId="4" xfId="0" applyBorder="1" applyAlignment="1">
      <alignment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8"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0" fillId="14" borderId="3" xfId="0" applyFill="1" applyBorder="1" applyAlignment="1"/>
    <xf numFmtId="0" fontId="0" fillId="14" borderId="4" xfId="0" applyFill="1" applyBorder="1" applyAlignment="1"/>
    <xf numFmtId="0" fontId="10" fillId="16" borderId="0" xfId="0" applyFont="1" applyFill="1" applyAlignment="1">
      <alignment horizontal="left"/>
    </xf>
    <xf numFmtId="0" fontId="10" fillId="16" borderId="0" xfId="0" applyFont="1" applyFill="1" applyAlignment="1">
      <alignment horizontal="right"/>
    </xf>
    <xf numFmtId="0" fontId="0" fillId="0" borderId="0" xfId="0" applyAlignment="1">
      <alignment horizontal="right"/>
    </xf>
    <xf numFmtId="0" fontId="9" fillId="16" borderId="14" xfId="0" applyNumberFormat="1" applyFont="1" applyFill="1" applyBorder="1" applyAlignment="1">
      <alignment horizontal="justify" vertical="center" wrapText="1"/>
    </xf>
    <xf numFmtId="0" fontId="0" fillId="0" borderId="0" xfId="0" applyNumberFormat="1" applyAlignment="1">
      <alignment horizontal="justify" vertical="center" wrapText="1"/>
    </xf>
    <xf numFmtId="0" fontId="0" fillId="13" borderId="2" xfId="0" applyFill="1" applyBorder="1" applyAlignment="1"/>
    <xf numFmtId="0" fontId="0" fillId="13" borderId="3" xfId="0" applyFill="1" applyBorder="1" applyAlignment="1"/>
    <xf numFmtId="0" fontId="0" fillId="13" borderId="4" xfId="0" applyFill="1" applyBorder="1" applyAlignment="1"/>
    <xf numFmtId="0" fontId="0" fillId="14" borderId="14" xfId="0" applyFill="1" applyBorder="1" applyAlignment="1">
      <alignment horizontal="left"/>
    </xf>
    <xf numFmtId="0" fontId="0" fillId="14" borderId="0" xfId="0" applyFill="1" applyBorder="1" applyAlignment="1"/>
  </cellXfs>
  <cellStyles count="2">
    <cellStyle name="Hipervínculo" xfId="1" builtinId="8"/>
    <cellStyle name="Normal" xfId="0" builtinId="0"/>
  </cellStyles>
  <dxfs count="102">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b/>
        <i val="0"/>
      </font>
      <fill>
        <patternFill>
          <bgColor rgb="FFFFFF00"/>
        </patternFill>
      </fill>
      <border>
        <left style="thin">
          <color auto="1"/>
        </left>
        <right style="thin">
          <color auto="1"/>
        </right>
        <top style="thin">
          <color auto="1"/>
        </top>
        <bottom style="thin">
          <color auto="1"/>
        </bottom>
      </border>
    </dxf>
    <dxf>
      <font>
        <b/>
        <i val="0"/>
      </font>
      <fill>
        <patternFill>
          <bgColor rgb="FFFFFF00"/>
        </patternFill>
      </fill>
      <border>
        <left style="thin">
          <color auto="1"/>
        </left>
        <right style="thin">
          <color auto="1"/>
        </right>
        <top style="thin">
          <color auto="1"/>
        </top>
        <bottom style="thin">
          <color auto="1"/>
        </bottom>
      </border>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99"/>
        </patternFill>
      </fill>
    </dxf>
    <dxf>
      <fill>
        <patternFill>
          <bgColor theme="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santacruz@sele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DI355"/>
  <sheetViews>
    <sheetView showGridLines="0" showRowColHeaders="0" tabSelected="1" zoomScaleNormal="100" workbookViewId="0">
      <selection activeCell="G11" sqref="G11:AB11"/>
    </sheetView>
  </sheetViews>
  <sheetFormatPr baseColWidth="10" defaultColWidth="0" defaultRowHeight="15" zeroHeight="1" x14ac:dyDescent="0.25"/>
  <cols>
    <col min="1" max="44" width="3.7109375" customWidth="1"/>
    <col min="45" max="47" width="3.7109375" hidden="1" customWidth="1"/>
    <col min="48" max="48" width="11.85546875" hidden="1" customWidth="1"/>
    <col min="49" max="79" width="3.7109375" hidden="1" customWidth="1"/>
    <col min="80" max="113" width="0" hidden="1" customWidth="1"/>
    <col min="114" max="16384" width="3.7109375" hidden="1"/>
  </cols>
  <sheetData>
    <row r="1" spans="2:45" ht="5.0999999999999996" customHeight="1" x14ac:dyDescent="0.25"/>
    <row r="2" spans="2:45" s="14" customFormat="1" x14ac:dyDescent="0.25">
      <c r="B2" s="171" t="s">
        <v>110</v>
      </c>
      <c r="C2" s="171"/>
      <c r="D2" s="171"/>
      <c r="E2" s="171"/>
      <c r="F2" s="171"/>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10"/>
    </row>
    <row r="3" spans="2:45" ht="5.0999999999999996" customHeight="1" x14ac:dyDescent="0.25"/>
    <row r="4" spans="2:45" s="14" customFormat="1" ht="15.75" customHeight="1" x14ac:dyDescent="0.25">
      <c r="B4" s="172" t="str">
        <f>CONCATENATE("Exp. ",AV30)</f>
        <v>Exp. SP00070/2021</v>
      </c>
      <c r="C4" s="172"/>
      <c r="D4" s="172"/>
      <c r="E4" s="172"/>
      <c r="F4" s="172"/>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35"/>
    </row>
    <row r="5" spans="2:45" s="16" customFormat="1" ht="60" customHeight="1" x14ac:dyDescent="0.25">
      <c r="B5" s="174" t="str">
        <f>CONCATENATE(AS5,AV32," (",AV34,AS7)</f>
        <v>Contratación no sujeta a regulación armonizada del servicio de asistencia sanitaria básica y fisioterapia, en régimen ambulatorio, en el ámbito territorial de  VILLARROBLEDO (ALBACETE),  para ASEPEYO, Mutua Colaboradora con la Seguridad Social nº 151</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36"/>
      <c r="AS5" t="s">
        <v>221</v>
      </c>
    </row>
    <row r="6" spans="2:45" s="14" customFormat="1" ht="5.0999999999999996" customHeight="1" x14ac:dyDescent="0.25">
      <c r="B6" s="15"/>
      <c r="C6" s="15"/>
      <c r="D6" s="15"/>
      <c r="E6" s="15"/>
      <c r="F6" s="15"/>
      <c r="G6" s="15"/>
      <c r="H6" s="15"/>
      <c r="I6" s="15"/>
      <c r="AS6"/>
    </row>
    <row r="7" spans="2:45" s="14" customFormat="1" ht="5.0999999999999996" customHeight="1" x14ac:dyDescent="0.25">
      <c r="B7" s="7"/>
      <c r="C7" s="4"/>
      <c r="D7" s="7"/>
      <c r="E7" s="4"/>
      <c r="G7"/>
      <c r="H7"/>
      <c r="I7"/>
      <c r="AS7" t="s">
        <v>222</v>
      </c>
    </row>
    <row r="8" spans="2:45" s="14" customFormat="1" ht="9.9499999999999993" customHeight="1" x14ac:dyDescent="0.25">
      <c r="G8" s="15"/>
      <c r="H8" s="15"/>
      <c r="I8" s="15"/>
      <c r="AS8" t="s">
        <v>165</v>
      </c>
    </row>
    <row r="9" spans="2:45" s="19" customFormat="1" x14ac:dyDescent="0.25">
      <c r="B9" s="71" t="s">
        <v>150</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3"/>
      <c r="AE9" s="73"/>
      <c r="AF9" s="73"/>
      <c r="AG9" s="73"/>
      <c r="AH9" s="73"/>
      <c r="AI9" s="73"/>
      <c r="AJ9" s="73"/>
      <c r="AK9" s="73"/>
      <c r="AL9" s="73"/>
      <c r="AM9" s="73"/>
      <c r="AN9" s="73"/>
      <c r="AO9" s="73"/>
      <c r="AP9" s="73"/>
      <c r="AQ9" s="73"/>
      <c r="AR9" s="10"/>
      <c r="AS9" t="s">
        <v>166</v>
      </c>
    </row>
    <row r="10" spans="2:45" ht="5.0999999999999996" customHeight="1" x14ac:dyDescent="0.25"/>
    <row r="11" spans="2:45" x14ac:dyDescent="0.25">
      <c r="B11" s="7" t="s">
        <v>28</v>
      </c>
      <c r="C11" s="92" t="s">
        <v>3</v>
      </c>
      <c r="D11" s="93"/>
      <c r="E11" s="93"/>
      <c r="F11" s="94"/>
      <c r="G11" s="52"/>
      <c r="H11" s="53"/>
      <c r="I11" s="53"/>
      <c r="J11" s="53"/>
      <c r="K11" s="53"/>
      <c r="L11" s="53"/>
      <c r="M11" s="53"/>
      <c r="N11" s="53"/>
      <c r="O11" s="53"/>
      <c r="P11" s="53"/>
      <c r="Q11" s="53"/>
      <c r="R11" s="53"/>
      <c r="S11" s="53"/>
      <c r="T11" s="53"/>
      <c r="U11" s="53"/>
      <c r="V11" s="53"/>
      <c r="W11" s="53"/>
      <c r="X11" s="53"/>
      <c r="Y11" s="53"/>
      <c r="Z11" s="53"/>
      <c r="AA11" s="53"/>
      <c r="AB11" s="54"/>
      <c r="AC11">
        <f>IF(ISBLANK(G11),0,IF(TRIM(G11)="",0,1))</f>
        <v>0</v>
      </c>
      <c r="AS11" t="str">
        <f>UPPER(G11)</f>
        <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92" t="s">
        <v>0</v>
      </c>
      <c r="D13" s="93"/>
      <c r="E13" s="93"/>
      <c r="F13" s="94"/>
      <c r="G13" s="52"/>
      <c r="H13" s="53"/>
      <c r="I13" s="53"/>
      <c r="J13" s="53"/>
      <c r="K13" s="53"/>
      <c r="L13" s="53"/>
      <c r="M13" s="53"/>
      <c r="N13" s="53"/>
      <c r="O13" s="53"/>
      <c r="P13" s="53"/>
      <c r="Q13" s="53"/>
      <c r="R13" s="53"/>
      <c r="S13" s="53"/>
      <c r="T13" s="53"/>
      <c r="U13" s="53"/>
      <c r="V13" s="53"/>
      <c r="W13" s="53"/>
      <c r="X13" s="53"/>
      <c r="Y13" s="53"/>
      <c r="Z13" s="53"/>
      <c r="AA13" s="53"/>
      <c r="AB13" s="54"/>
      <c r="AC13">
        <f>IF(ISBLANK(G13),0,IF(TRIM(G13)="",0,1))</f>
        <v>0</v>
      </c>
      <c r="AS13" t="str">
        <f>UPPER(G13)</f>
        <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92" t="s">
        <v>4</v>
      </c>
      <c r="D15" s="93"/>
      <c r="E15" s="93"/>
      <c r="F15" s="94"/>
      <c r="G15" s="107"/>
      <c r="H15" s="108"/>
      <c r="I15" s="108"/>
      <c r="J15" s="108"/>
      <c r="K15" s="108"/>
      <c r="L15" s="108"/>
      <c r="M15" s="108"/>
      <c r="N15" s="108"/>
      <c r="O15" s="108"/>
      <c r="P15" s="108"/>
      <c r="Q15" s="108"/>
      <c r="R15" s="108"/>
      <c r="S15" s="108"/>
      <c r="T15" s="108"/>
      <c r="U15" s="108"/>
      <c r="V15" s="108"/>
      <c r="W15" s="108"/>
      <c r="X15" s="108"/>
      <c r="Y15" s="108"/>
      <c r="Z15" s="108"/>
      <c r="AA15" s="108"/>
      <c r="AB15" s="109"/>
      <c r="AC15">
        <f>IF(ISBLANK(G15),0,IF(TRIM(G15)="",0,1))</f>
        <v>0</v>
      </c>
      <c r="AS15" t="str">
        <f t="shared" ref="AS15:AS16" si="0">UPPER(G15)</f>
        <v/>
      </c>
    </row>
    <row r="16" spans="2:45" x14ac:dyDescent="0.25">
      <c r="G16" s="110"/>
      <c r="H16" s="111"/>
      <c r="I16" s="111"/>
      <c r="J16" s="111"/>
      <c r="K16" s="111"/>
      <c r="L16" s="111"/>
      <c r="M16" s="111"/>
      <c r="N16" s="111"/>
      <c r="O16" s="111"/>
      <c r="P16" s="111"/>
      <c r="Q16" s="111"/>
      <c r="R16" s="111"/>
      <c r="S16" s="111"/>
      <c r="T16" s="111"/>
      <c r="U16" s="111"/>
      <c r="V16" s="111"/>
      <c r="W16" s="111"/>
      <c r="X16" s="111"/>
      <c r="Y16" s="111"/>
      <c r="Z16" s="111"/>
      <c r="AA16" s="111"/>
      <c r="AB16" s="112"/>
      <c r="AS16" t="str">
        <f t="shared" si="0"/>
        <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92" t="s">
        <v>1</v>
      </c>
      <c r="D18" s="93"/>
      <c r="E18" s="93"/>
      <c r="F18" s="94"/>
      <c r="G18" s="95"/>
      <c r="H18" s="96"/>
      <c r="I18" s="96"/>
      <c r="J18" s="96"/>
      <c r="K18" s="96"/>
      <c r="L18" s="96"/>
      <c r="M18" s="96"/>
      <c r="N18" s="96"/>
      <c r="O18" s="96"/>
      <c r="P18" s="96"/>
      <c r="Q18" s="96"/>
      <c r="R18" s="96"/>
      <c r="S18" s="96"/>
      <c r="T18" s="96"/>
      <c r="U18" s="96"/>
      <c r="V18" s="96"/>
      <c r="W18" s="96"/>
      <c r="X18" s="96"/>
      <c r="Y18" s="96"/>
      <c r="Z18" s="96"/>
      <c r="AA18" s="96"/>
      <c r="AB18" s="97"/>
      <c r="AC18">
        <f>IF(ISBLANK(G18),0,IF(TRIM(G18)="",0,1))</f>
        <v>0</v>
      </c>
      <c r="AS18" t="str">
        <f>UPPER(G18)</f>
        <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92" t="s">
        <v>5</v>
      </c>
      <c r="D20" s="93"/>
      <c r="E20" s="93"/>
      <c r="F20" s="94"/>
      <c r="G20" s="52"/>
      <c r="H20" s="53"/>
      <c r="I20" s="53"/>
      <c r="J20" s="53"/>
      <c r="K20" s="53"/>
      <c r="L20" s="53"/>
      <c r="M20" s="53"/>
      <c r="N20" s="53"/>
      <c r="O20" s="53"/>
      <c r="P20" s="53"/>
      <c r="Q20" s="53"/>
      <c r="R20" s="53"/>
      <c r="S20" s="53"/>
      <c r="T20" s="53"/>
      <c r="U20" s="53"/>
      <c r="V20" s="53"/>
      <c r="W20" s="53"/>
      <c r="X20" s="53"/>
      <c r="Y20" s="53"/>
      <c r="Z20" s="53"/>
      <c r="AA20" s="53"/>
      <c r="AB20" s="54"/>
      <c r="AC20">
        <f>IF(ISBLANK(G20),0,IF(TRIM(G20)="",0,1))</f>
        <v>0</v>
      </c>
      <c r="AS20" t="str">
        <f>UPPER(G20)</f>
        <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92" t="s">
        <v>6</v>
      </c>
      <c r="D22" s="93"/>
      <c r="E22" s="93"/>
      <c r="F22" s="94"/>
      <c r="G22" s="52"/>
      <c r="H22" s="53"/>
      <c r="I22" s="53"/>
      <c r="J22" s="53"/>
      <c r="K22" s="53"/>
      <c r="L22" s="53"/>
      <c r="M22" s="53"/>
      <c r="N22" s="53"/>
      <c r="O22" s="53"/>
      <c r="P22" s="53"/>
      <c r="Q22" s="53"/>
      <c r="R22" s="53"/>
      <c r="S22" s="53"/>
      <c r="T22" s="53"/>
      <c r="U22" s="53"/>
      <c r="V22" s="53"/>
      <c r="W22" s="53"/>
      <c r="X22" s="53"/>
      <c r="Y22" s="53"/>
      <c r="Z22" s="53"/>
      <c r="AA22" s="53"/>
      <c r="AB22" s="54"/>
      <c r="AC22">
        <f>IF(ISBLANK(G22),0,IF(TRIM(G22)="",0,1))</f>
        <v>0</v>
      </c>
      <c r="AS22" t="str">
        <f>UPPER(G22)</f>
        <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92" t="s">
        <v>2</v>
      </c>
      <c r="D24" s="93"/>
      <c r="E24" s="93"/>
      <c r="F24" s="94"/>
      <c r="G24" s="52"/>
      <c r="H24" s="53"/>
      <c r="I24" s="53"/>
      <c r="J24" s="53"/>
      <c r="K24" s="53"/>
      <c r="L24" s="53"/>
      <c r="M24" s="53"/>
      <c r="N24" s="53"/>
      <c r="O24" s="53"/>
      <c r="P24" s="53"/>
      <c r="Q24" s="53"/>
      <c r="R24" s="53"/>
      <c r="S24" s="53"/>
      <c r="T24" s="53"/>
      <c r="U24" s="53"/>
      <c r="V24" s="53"/>
      <c r="W24" s="53"/>
      <c r="X24" s="53"/>
      <c r="Y24" s="53"/>
      <c r="Z24" s="53"/>
      <c r="AA24" s="53"/>
      <c r="AB24" s="54"/>
      <c r="AC24">
        <f>IF(ISBLANK(G24),0,IF(TRIM(G24)="",0,1))</f>
        <v>0</v>
      </c>
      <c r="AS24" t="str">
        <f>UPPER(G24)</f>
        <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92" t="s">
        <v>7</v>
      </c>
      <c r="D26" s="93"/>
      <c r="E26" s="93"/>
      <c r="F26" s="94"/>
      <c r="G26" s="52"/>
      <c r="H26" s="53"/>
      <c r="I26" s="53"/>
      <c r="J26" s="53"/>
      <c r="K26" s="53"/>
      <c r="L26" s="53"/>
      <c r="M26" s="53"/>
      <c r="N26" s="53"/>
      <c r="O26" s="53"/>
      <c r="P26" s="53"/>
      <c r="Q26" s="53"/>
      <c r="R26" s="53"/>
      <c r="S26" s="53"/>
      <c r="T26" s="53"/>
      <c r="U26" s="53"/>
      <c r="V26" s="53"/>
      <c r="W26" s="53"/>
      <c r="X26" s="53"/>
      <c r="Y26" s="53"/>
      <c r="Z26" s="53"/>
      <c r="AA26" s="53"/>
      <c r="AB26" s="54"/>
      <c r="AC26">
        <f>IF(ISBLANK(G26),0,IF(TRIM(G26)="",0,1))</f>
        <v>0</v>
      </c>
      <c r="AS26">
        <f>+G26</f>
        <v>0</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92" t="s">
        <v>8</v>
      </c>
      <c r="D28" s="93"/>
      <c r="E28" s="93"/>
      <c r="F28" s="94"/>
      <c r="G28" s="52"/>
      <c r="H28" s="53"/>
      <c r="I28" s="53"/>
      <c r="J28" s="53"/>
      <c r="K28" s="53"/>
      <c r="L28" s="53"/>
      <c r="M28" s="53"/>
      <c r="N28" s="53"/>
      <c r="O28" s="53"/>
      <c r="P28" s="53"/>
      <c r="Q28" s="53"/>
      <c r="R28" s="53"/>
      <c r="S28" s="53"/>
      <c r="T28" s="53"/>
      <c r="U28" s="53"/>
      <c r="V28" s="53"/>
      <c r="W28" s="53"/>
      <c r="X28" s="53"/>
      <c r="Y28" s="53"/>
      <c r="Z28" s="53"/>
      <c r="AA28" s="53"/>
      <c r="AB28" s="54"/>
      <c r="AC28">
        <f>IF(ISBLANK(G28),0,IF(TRIM(G28)="",0,1))</f>
        <v>0</v>
      </c>
      <c r="AS28">
        <f>+G28</f>
        <v>0</v>
      </c>
    </row>
    <row r="29" spans="2:48" ht="5.0999999999999996" customHeight="1" x14ac:dyDescent="0.25"/>
    <row r="30" spans="2:48" hidden="1" x14ac:dyDescent="0.25">
      <c r="B30" s="7" t="s">
        <v>28</v>
      </c>
      <c r="C30" s="49" t="s">
        <v>83</v>
      </c>
      <c r="D30" s="50"/>
      <c r="E30" s="50"/>
      <c r="F30" s="50"/>
      <c r="G30" s="50"/>
      <c r="H30" s="50"/>
      <c r="I30" s="50"/>
      <c r="J30" s="50"/>
      <c r="K30" s="50"/>
      <c r="L30" s="50"/>
      <c r="M30" s="50"/>
      <c r="N30" s="50"/>
      <c r="O30" s="50"/>
      <c r="P30" s="50"/>
      <c r="Q30" s="51"/>
      <c r="R30" s="46" t="str">
        <f>IF(R141="","",R141)</f>
        <v/>
      </c>
      <c r="S30" s="48"/>
      <c r="T30">
        <f>IF(ISBLANK(R30),0,IF(TRIM(R30)="",0,1))</f>
        <v>0</v>
      </c>
      <c r="AS30" s="34" t="s">
        <v>193</v>
      </c>
      <c r="AV30" s="34" t="str">
        <f>UPPER(DATOS!AV30)</f>
        <v>SP00070/2021</v>
      </c>
    </row>
    <row r="31" spans="2:48" ht="5.0999999999999996" hidden="1" customHeight="1" x14ac:dyDescent="0.25"/>
    <row r="32" spans="2:48" hidden="1" x14ac:dyDescent="0.25">
      <c r="B32" s="7" t="s">
        <v>28</v>
      </c>
      <c r="C32" s="49" t="s">
        <v>84</v>
      </c>
      <c r="D32" s="50"/>
      <c r="E32" s="50"/>
      <c r="F32" s="50"/>
      <c r="G32" s="50"/>
      <c r="H32" s="50"/>
      <c r="I32" s="50"/>
      <c r="J32" s="50"/>
      <c r="K32" s="50"/>
      <c r="L32" s="50"/>
      <c r="M32" s="50"/>
      <c r="N32" s="50"/>
      <c r="O32" s="50"/>
      <c r="P32" s="50"/>
      <c r="Q32" s="51"/>
      <c r="R32" s="46" t="str">
        <f>IF(R143="","",R143)</f>
        <v/>
      </c>
      <c r="S32" s="48"/>
      <c r="T32">
        <f>IF(ISBLANK(R32),0,IF(TRIM(R32)="",0,1))</f>
        <v>0</v>
      </c>
      <c r="AS32" s="34" t="s">
        <v>5</v>
      </c>
      <c r="AV32" s="34" t="str">
        <f>UPPER(DATOS!AV32)</f>
        <v>VILLARROBLEDO</v>
      </c>
    </row>
    <row r="33" spans="2:49" ht="5.0999999999999996" hidden="1" customHeight="1" x14ac:dyDescent="0.25">
      <c r="B33" s="7"/>
      <c r="C33" s="7"/>
      <c r="D33" s="7"/>
      <c r="E33" s="7"/>
      <c r="F33" s="7"/>
      <c r="G33" s="7"/>
      <c r="H33" s="7"/>
      <c r="I33" s="7"/>
      <c r="J33" s="7"/>
      <c r="K33" s="7"/>
      <c r="L33" s="7"/>
      <c r="M33" s="7"/>
      <c r="N33" s="7"/>
      <c r="O33" s="7"/>
      <c r="P33" s="7"/>
      <c r="Q33" s="7"/>
      <c r="R33" s="7"/>
      <c r="S33" s="7"/>
    </row>
    <row r="34" spans="2:49" x14ac:dyDescent="0.25">
      <c r="B34" s="7" t="s">
        <v>28</v>
      </c>
      <c r="C34" s="4" t="s">
        <v>176</v>
      </c>
      <c r="D34" s="7"/>
      <c r="E34" s="7"/>
      <c r="F34" s="7"/>
      <c r="G34" s="27" t="s">
        <v>28</v>
      </c>
      <c r="H34" s="4" t="s">
        <v>177</v>
      </c>
      <c r="I34" s="7"/>
      <c r="J34" s="7"/>
      <c r="K34" s="7"/>
      <c r="L34" s="7"/>
      <c r="M34" s="7"/>
      <c r="N34" s="7"/>
      <c r="O34" s="7"/>
      <c r="P34" s="7"/>
      <c r="Q34" s="7"/>
      <c r="R34" s="7"/>
      <c r="S34" s="7"/>
      <c r="AS34" s="34" t="s">
        <v>194</v>
      </c>
      <c r="AV34" s="34" t="str">
        <f>UPPER(DATOS!AV34)</f>
        <v>ALBACETE</v>
      </c>
    </row>
    <row r="35" spans="2:49" x14ac:dyDescent="0.25">
      <c r="B35" s="7"/>
      <c r="C35" s="4"/>
      <c r="D35" s="7"/>
      <c r="E35" s="7"/>
      <c r="F35" s="7"/>
      <c r="G35" s="27"/>
      <c r="H35" s="4"/>
      <c r="I35" s="7"/>
      <c r="J35" s="7"/>
      <c r="K35" s="7"/>
      <c r="L35" s="7"/>
      <c r="M35" s="7"/>
      <c r="N35" s="7"/>
      <c r="O35" s="7"/>
      <c r="P35" s="7"/>
      <c r="Q35" s="7"/>
      <c r="R35" s="7"/>
      <c r="S35" s="7"/>
    </row>
    <row r="36" spans="2:49" ht="15.75" x14ac:dyDescent="0.25">
      <c r="B36" s="31">
        <f>+T32*T30*AC28*AC26*AC24*AC22*AC20*AC18*AC15*AC13*AC11</f>
        <v>0</v>
      </c>
      <c r="C36" s="32">
        <f>+N49*N51*N55</f>
        <v>0</v>
      </c>
      <c r="D36" s="31">
        <f>+T87*S90</f>
        <v>0</v>
      </c>
      <c r="E36" s="31">
        <f>+Q133*Q134</f>
        <v>0</v>
      </c>
      <c r="F36" s="31">
        <f>+Q151</f>
        <v>0</v>
      </c>
      <c r="G36" s="31">
        <f>+Q156*X156*AE156</f>
        <v>1</v>
      </c>
      <c r="H36" s="33">
        <f>+B36*C36*D36*E36*F36*G36*B37*C37*D37</f>
        <v>0</v>
      </c>
      <c r="I36" s="167" t="str">
        <f>IF(H36=0,"Atención: Revise el documento. Falta alguno de los datos obligatorios","")</f>
        <v>Atención: Revise el documento. Falta alguno de los datos obligatorios</v>
      </c>
      <c r="J36" s="168"/>
      <c r="K36" s="168"/>
      <c r="L36" s="168"/>
      <c r="M36" s="168"/>
      <c r="N36" s="168"/>
      <c r="O36" s="168"/>
      <c r="P36" s="168"/>
      <c r="Q36" s="168"/>
      <c r="R36" s="168"/>
      <c r="S36" s="168"/>
      <c r="T36" s="168"/>
      <c r="U36" s="168"/>
      <c r="V36" s="168"/>
      <c r="W36" s="168"/>
      <c r="X36" s="168"/>
      <c r="Y36" s="168"/>
      <c r="Z36" s="168"/>
      <c r="AA36" s="168"/>
      <c r="AB36" s="168"/>
      <c r="AC36" s="168"/>
      <c r="AD36" s="168"/>
      <c r="AE36" s="168"/>
    </row>
    <row r="37" spans="2:49" x14ac:dyDescent="0.25">
      <c r="B37" s="31">
        <f>IF(Q153&gt;=1,1,0)</f>
        <v>1</v>
      </c>
      <c r="C37" s="33">
        <f>IF(Q154&gt;=1,1,0)</f>
        <v>1</v>
      </c>
      <c r="D37" s="33">
        <f>+AC210*AC214*AG305*W311*W312*W313*W314*W315*AF337*AF338</f>
        <v>0</v>
      </c>
      <c r="E37" s="33"/>
      <c r="F37" s="29"/>
      <c r="G37" s="29"/>
      <c r="H37" s="29"/>
    </row>
    <row r="38" spans="2:49" s="19" customFormat="1" x14ac:dyDescent="0.25">
      <c r="B38" s="71" t="s">
        <v>151</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3"/>
      <c r="AE38" s="73"/>
      <c r="AF38" s="73"/>
      <c r="AG38" s="73"/>
      <c r="AH38" s="73"/>
      <c r="AI38" s="73"/>
      <c r="AJ38" s="73"/>
      <c r="AK38" s="73"/>
      <c r="AL38" s="73"/>
      <c r="AM38" s="73"/>
      <c r="AN38" s="73"/>
      <c r="AO38" s="73"/>
      <c r="AP38" s="73"/>
      <c r="AQ38" s="73"/>
      <c r="AR38"/>
    </row>
    <row r="39" spans="2:49" ht="5.0999999999999996" customHeight="1" x14ac:dyDescent="0.25">
      <c r="AS39" s="19"/>
      <c r="AT39" s="19"/>
      <c r="AU39" s="19"/>
      <c r="AV39" s="19"/>
      <c r="AW39" s="19"/>
    </row>
    <row r="40" spans="2:49" ht="5.0999999999999996" customHeight="1" x14ac:dyDescent="0.25">
      <c r="AS40" s="19"/>
      <c r="AT40" s="19"/>
      <c r="AU40" s="19"/>
      <c r="AV40" s="19"/>
      <c r="AW40" s="19"/>
    </row>
    <row r="41" spans="2:49" s="26" customFormat="1" ht="84.95" customHeight="1" x14ac:dyDescent="0.25">
      <c r="B41" s="76" t="s">
        <v>170</v>
      </c>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row>
    <row r="42" spans="2:49" s="25" customFormat="1" ht="159.75" customHeight="1" x14ac:dyDescent="0.25">
      <c r="B42" s="76" t="s">
        <v>236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row>
    <row r="43" spans="2:49" s="25" customFormat="1" ht="189" customHeight="1" x14ac:dyDescent="0.25">
      <c r="B43" s="76" t="s">
        <v>237</v>
      </c>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row>
    <row r="44" spans="2:49" ht="15" customHeight="1" x14ac:dyDescent="0.25"/>
    <row r="45" spans="2:49" s="2" customFormat="1" ht="30" customHeight="1" x14ac:dyDescent="0.25">
      <c r="K45" s="119" t="s">
        <v>25</v>
      </c>
      <c r="L45" s="120"/>
      <c r="M45" s="121"/>
      <c r="O45" s="119" t="s">
        <v>26</v>
      </c>
      <c r="P45" s="120"/>
      <c r="Q45" s="121"/>
      <c r="AR45"/>
    </row>
    <row r="46" spans="2:49" ht="5.0999999999999996" customHeight="1" x14ac:dyDescent="0.25"/>
    <row r="47" spans="2:49" x14ac:dyDescent="0.25">
      <c r="C47" s="41"/>
      <c r="D47" s="114" t="s">
        <v>9</v>
      </c>
      <c r="E47" s="114"/>
      <c r="F47" s="114"/>
      <c r="G47" s="114"/>
      <c r="H47" s="114"/>
      <c r="I47" s="114"/>
    </row>
    <row r="48" spans="2:49" ht="5.0999999999999996" customHeight="1" thickBot="1" x14ac:dyDescent="0.3"/>
    <row r="49" spans="3:19" ht="15.75" thickBot="1" x14ac:dyDescent="0.3">
      <c r="D49" s="115" t="s">
        <v>10</v>
      </c>
      <c r="E49" s="115"/>
      <c r="F49" s="115"/>
      <c r="G49" s="115"/>
      <c r="H49" s="115"/>
      <c r="I49" s="115"/>
      <c r="J49" s="7" t="s">
        <v>28</v>
      </c>
      <c r="K49" s="98"/>
      <c r="L49" s="99"/>
      <c r="M49" s="100"/>
      <c r="N49">
        <f>IF(K49&gt;0,1,0)</f>
        <v>0</v>
      </c>
      <c r="O49" s="127">
        <f>+DATOS!O48</f>
        <v>83</v>
      </c>
      <c r="P49" s="128"/>
      <c r="Q49" s="129"/>
      <c r="R49" s="29">
        <f>+O49*0.7</f>
        <v>58.099999999999994</v>
      </c>
      <c r="S49" s="45" t="str">
        <f>IF(K49&lt;&gt;"",IF(K49&lt;R49,"Precio inferior al 70% de la tarifa máxima. Podría incurrir en oferta anormalmente baja."," ")," ")</f>
        <v xml:space="preserve"> </v>
      </c>
    </row>
    <row r="50" spans="3:19" ht="5.0999999999999996" customHeight="1" thickBot="1" x14ac:dyDescent="0.3"/>
    <row r="51" spans="3:19" ht="15" customHeight="1" thickBot="1" x14ac:dyDescent="0.3">
      <c r="D51" s="115" t="s">
        <v>11</v>
      </c>
      <c r="E51" s="115"/>
      <c r="F51" s="115"/>
      <c r="G51" s="115"/>
      <c r="H51" s="115"/>
      <c r="I51" s="115"/>
      <c r="J51" s="7" t="s">
        <v>28</v>
      </c>
      <c r="K51" s="98"/>
      <c r="L51" s="99"/>
      <c r="M51" s="100"/>
      <c r="N51">
        <f>IF(K51&gt;0,1,0)</f>
        <v>0</v>
      </c>
      <c r="O51" s="127">
        <f>+DATOS!O50</f>
        <v>53</v>
      </c>
      <c r="P51" s="128"/>
      <c r="Q51" s="129"/>
      <c r="R51" s="29">
        <f>+O51*0.7</f>
        <v>37.099999999999994</v>
      </c>
      <c r="S51" s="45" t="str">
        <f>IF(K51&lt;&gt;"",IF(K51&lt;R51,"Precio inferior al 70% de la tarifa máxima. Podría incurrir en oferta anormalmente baja."," ")," ")</f>
        <v xml:space="preserve"> </v>
      </c>
    </row>
    <row r="52" spans="3:19" x14ac:dyDescent="0.25"/>
    <row r="53" spans="3:19" x14ac:dyDescent="0.25">
      <c r="C53" s="41"/>
      <c r="D53" s="125" t="s">
        <v>12</v>
      </c>
      <c r="E53" s="125"/>
      <c r="F53" s="125"/>
      <c r="G53" s="125"/>
      <c r="H53" s="125"/>
      <c r="I53" s="125"/>
    </row>
    <row r="54" spans="3:19" ht="5.0999999999999996" customHeight="1" thickBot="1" x14ac:dyDescent="0.3"/>
    <row r="55" spans="3:19" ht="15" customHeight="1" thickBot="1" x14ac:dyDescent="0.3">
      <c r="D55" s="124" t="s">
        <v>16</v>
      </c>
      <c r="E55" s="124"/>
      <c r="F55" s="124"/>
      <c r="G55" s="124"/>
      <c r="H55" s="124"/>
      <c r="I55" s="124"/>
      <c r="J55" s="7" t="s">
        <v>28</v>
      </c>
      <c r="K55" s="98"/>
      <c r="L55" s="99"/>
      <c r="M55" s="100"/>
      <c r="N55">
        <f>IF(K55&gt;0,1,0)</f>
        <v>0</v>
      </c>
      <c r="O55" s="127">
        <f>+DATOS!O54</f>
        <v>21</v>
      </c>
      <c r="P55" s="128"/>
      <c r="Q55" s="129"/>
      <c r="R55" s="29">
        <f>+O55*0.7</f>
        <v>14.7</v>
      </c>
      <c r="S55" s="45" t="str">
        <f>IF(K55&lt;&gt;"",IF(K55&lt;R55,"Precio inferior al 70% de la tarifa máxima. Podría incurrir en oferta anormalmente baja."," ")," ")</f>
        <v xml:space="preserve"> </v>
      </c>
    </row>
    <row r="56" spans="3:19" ht="5.0999999999999996" customHeight="1" x14ac:dyDescent="0.25"/>
    <row r="57" spans="3:19" ht="15" customHeight="1" x14ac:dyDescent="0.25">
      <c r="D57" s="39" t="s">
        <v>203</v>
      </c>
    </row>
    <row r="58" spans="3:19" ht="5.0999999999999996" customHeight="1" x14ac:dyDescent="0.25"/>
    <row r="59" spans="3:19" ht="15" customHeight="1" x14ac:dyDescent="0.25">
      <c r="D59" s="124" t="s">
        <v>13</v>
      </c>
      <c r="E59" s="124"/>
      <c r="F59" s="124"/>
      <c r="G59" s="124"/>
      <c r="H59" s="124"/>
      <c r="I59" s="124"/>
      <c r="K59" s="101"/>
      <c r="L59" s="102"/>
      <c r="M59" s="103"/>
      <c r="O59" s="127">
        <f>+DATOS!O56</f>
        <v>25</v>
      </c>
      <c r="P59" s="128"/>
      <c r="Q59" s="129"/>
      <c r="R59" s="29">
        <f>+O59*0.7</f>
        <v>17.5</v>
      </c>
      <c r="S59" t="str">
        <f>IF(K59&lt;&gt;"",IF(K59&lt;R59,"Precio inferior al 70% de la tarifa máxima. Podría incurrir en oferta anormalmente baja."," ")," ")</f>
        <v xml:space="preserve"> </v>
      </c>
    </row>
    <row r="60" spans="3:19" ht="5.0999999999999996" customHeight="1" x14ac:dyDescent="0.25"/>
    <row r="61" spans="3:19" ht="30" customHeight="1" x14ac:dyDescent="0.25">
      <c r="D61" s="124" t="s">
        <v>14</v>
      </c>
      <c r="E61" s="124"/>
      <c r="F61" s="124"/>
      <c r="G61" s="124"/>
      <c r="H61" s="124"/>
      <c r="I61" s="124"/>
      <c r="K61" s="142"/>
      <c r="L61" s="143"/>
      <c r="M61" s="144"/>
      <c r="O61" s="136">
        <f>+DATOS!O58</f>
        <v>25</v>
      </c>
      <c r="P61" s="137"/>
      <c r="Q61" s="138"/>
      <c r="R61" s="29">
        <f>+O61*0.7</f>
        <v>17.5</v>
      </c>
      <c r="S61" t="str">
        <f>IF(K61&lt;&gt;"",IF(K61&lt;R61,"Precio inferior al 70% de la tarifa máxima. Podría incurrir en oferta anormalmente baja."," ")," ")</f>
        <v xml:space="preserve"> </v>
      </c>
    </row>
    <row r="62" spans="3:19" ht="5.0999999999999996" customHeight="1" x14ac:dyDescent="0.25"/>
    <row r="63" spans="3:19" ht="15" customHeight="1" x14ac:dyDescent="0.25">
      <c r="D63" s="124" t="s">
        <v>15</v>
      </c>
      <c r="E63" s="124"/>
      <c r="F63" s="124"/>
      <c r="G63" s="124"/>
      <c r="H63" s="124"/>
      <c r="I63" s="124"/>
      <c r="K63" s="101"/>
      <c r="L63" s="102"/>
      <c r="M63" s="103"/>
      <c r="O63" s="127">
        <f>+DATOS!O60</f>
        <v>25</v>
      </c>
      <c r="P63" s="128"/>
      <c r="Q63" s="129"/>
      <c r="R63" s="29">
        <f>+O63*0.7</f>
        <v>17.5</v>
      </c>
      <c r="S63" s="45" t="str">
        <f>IF(K63&lt;&gt;"",IF(K63&lt;R63,"Precio inferior al 70% de la tarifa máxima. Podría incurrir en oferta anormalmente baja."," ")," ")</f>
        <v xml:space="preserve"> </v>
      </c>
    </row>
    <row r="64" spans="3:19" ht="15" customHeight="1" x14ac:dyDescent="0.25"/>
    <row r="65" spans="2:19" ht="15" customHeight="1" x14ac:dyDescent="0.25">
      <c r="B65" s="7"/>
      <c r="C65" s="41"/>
      <c r="D65" s="149" t="s">
        <v>17</v>
      </c>
      <c r="E65" s="149"/>
      <c r="F65" s="149"/>
      <c r="G65" s="149"/>
      <c r="H65" s="149"/>
      <c r="I65" s="149"/>
      <c r="J65" s="4" t="s">
        <v>27</v>
      </c>
      <c r="K65" s="4"/>
    </row>
    <row r="66" spans="2:19" x14ac:dyDescent="0.25">
      <c r="C66" s="4"/>
      <c r="J66" s="40" t="s">
        <v>220</v>
      </c>
    </row>
    <row r="67" spans="2:19" ht="15" customHeight="1" x14ac:dyDescent="0.25">
      <c r="D67" s="123" t="s">
        <v>10</v>
      </c>
      <c r="E67" s="123"/>
      <c r="F67" s="123"/>
      <c r="G67" s="123"/>
      <c r="H67" s="123"/>
      <c r="I67" s="123"/>
      <c r="K67" s="139" t="str">
        <f>IF($R$141="SI",K49," ")</f>
        <v xml:space="preserve"> </v>
      </c>
      <c r="L67" s="140"/>
      <c r="M67" s="141"/>
      <c r="O67" s="139" t="str">
        <f>IF($R$141="SI",O49," ")</f>
        <v xml:space="preserve"> </v>
      </c>
      <c r="P67" s="140"/>
      <c r="Q67" s="141"/>
    </row>
    <row r="68" spans="2:19" ht="5.0999999999999996" customHeight="1" x14ac:dyDescent="0.25"/>
    <row r="69" spans="2:19" x14ac:dyDescent="0.25">
      <c r="D69" s="123" t="s">
        <v>11</v>
      </c>
      <c r="E69" s="123"/>
      <c r="F69" s="123"/>
      <c r="G69" s="123"/>
      <c r="H69" s="123"/>
      <c r="I69" s="123"/>
      <c r="K69" s="139" t="str">
        <f>IF($R$141="SI",K51," ")</f>
        <v xml:space="preserve"> </v>
      </c>
      <c r="L69" s="140"/>
      <c r="M69" s="141"/>
      <c r="O69" s="139" t="str">
        <f>IF($R$141="SI",O51," ")</f>
        <v xml:space="preserve"> </v>
      </c>
      <c r="P69" s="140"/>
      <c r="Q69" s="141"/>
    </row>
    <row r="70" spans="2:19" x14ac:dyDescent="0.25"/>
    <row r="71" spans="2:19" x14ac:dyDescent="0.25">
      <c r="B71" s="7"/>
      <c r="C71" s="41"/>
      <c r="D71" s="122" t="s">
        <v>18</v>
      </c>
      <c r="E71" s="122"/>
      <c r="F71" s="122"/>
      <c r="G71" s="122"/>
      <c r="H71" s="122"/>
      <c r="I71" s="122"/>
      <c r="J71" s="4" t="s">
        <v>30</v>
      </c>
    </row>
    <row r="72" spans="2:19" x14ac:dyDescent="0.25">
      <c r="C72" s="4"/>
      <c r="J72" s="40" t="s">
        <v>219</v>
      </c>
    </row>
    <row r="73" spans="2:19" x14ac:dyDescent="0.25">
      <c r="D73" s="113" t="s">
        <v>19</v>
      </c>
      <c r="E73" s="113"/>
      <c r="F73" s="113"/>
      <c r="G73" s="113"/>
      <c r="H73" s="113"/>
      <c r="I73" s="113"/>
      <c r="K73" s="116"/>
      <c r="L73" s="117"/>
      <c r="M73" s="118"/>
      <c r="O73" s="127">
        <f>+DATOS!O70</f>
        <v>10</v>
      </c>
      <c r="P73" s="128"/>
      <c r="Q73" s="129"/>
      <c r="R73" s="29">
        <f>+O73*0.7</f>
        <v>7</v>
      </c>
      <c r="S73" s="45" t="str">
        <f>IF(K73&lt;&gt;"",IF(K73&lt;R73,"Precio inferior al 70% de la tarifa máxima. Podría incurrir en oferta anormalmente baja."," ")," ")</f>
        <v xml:space="preserve"> </v>
      </c>
    </row>
    <row r="74" spans="2:19" ht="5.0999999999999996" customHeight="1" x14ac:dyDescent="0.25"/>
    <row r="75" spans="2:19" x14ac:dyDescent="0.25">
      <c r="D75" s="113" t="s">
        <v>20</v>
      </c>
      <c r="E75" s="113"/>
      <c r="F75" s="113"/>
      <c r="G75" s="113"/>
      <c r="H75" s="113"/>
      <c r="I75" s="113"/>
      <c r="K75" s="116"/>
      <c r="L75" s="117"/>
      <c r="M75" s="118"/>
      <c r="O75" s="127">
        <f>+DATOS!O72</f>
        <v>15</v>
      </c>
      <c r="P75" s="128"/>
      <c r="Q75" s="129"/>
      <c r="R75" s="29">
        <f>+O75*0.7</f>
        <v>10.5</v>
      </c>
      <c r="S75" s="45" t="str">
        <f>IF(K75&lt;&gt;"",IF(K75&lt;R75,"Precio inferior al 70% de la tarifa máxima. Podría incurrir en oferta anormalmente baja."," ")," ")</f>
        <v xml:space="preserve"> </v>
      </c>
    </row>
    <row r="76" spans="2:19" ht="5.0999999999999996" customHeight="1" x14ac:dyDescent="0.25"/>
    <row r="77" spans="2:19" x14ac:dyDescent="0.25">
      <c r="D77" s="113" t="s">
        <v>21</v>
      </c>
      <c r="E77" s="113"/>
      <c r="F77" s="113"/>
      <c r="G77" s="113"/>
      <c r="H77" s="113"/>
      <c r="I77" s="113"/>
      <c r="K77" s="116"/>
      <c r="L77" s="117"/>
      <c r="M77" s="118"/>
      <c r="O77" s="127">
        <f>+DATOS!O74</f>
        <v>20</v>
      </c>
      <c r="P77" s="128"/>
      <c r="Q77" s="129"/>
      <c r="R77" s="29">
        <f>+O77*0.7</f>
        <v>14</v>
      </c>
      <c r="S77" t="str">
        <f>IF(K77&lt;&gt;"",IF(K77&lt;R77,"Precio inferior al 70% de la tarifa máxima. Podría incurrir en oferta anormalmente baja."," ")," ")</f>
        <v xml:space="preserve"> </v>
      </c>
    </row>
    <row r="78" spans="2:19" ht="5.0999999999999996" customHeight="1" x14ac:dyDescent="0.25"/>
    <row r="79" spans="2:19" x14ac:dyDescent="0.25">
      <c r="D79" s="113" t="s">
        <v>22</v>
      </c>
      <c r="E79" s="113"/>
      <c r="F79" s="113"/>
      <c r="G79" s="113"/>
      <c r="H79" s="113"/>
      <c r="I79" s="113"/>
      <c r="K79" s="116"/>
      <c r="L79" s="117"/>
      <c r="M79" s="118"/>
      <c r="O79" s="127">
        <f>+DATOS!O76</f>
        <v>6</v>
      </c>
      <c r="P79" s="128"/>
      <c r="Q79" s="129"/>
      <c r="R79" s="29">
        <f>+O79*0.7</f>
        <v>4.1999999999999993</v>
      </c>
      <c r="S79" t="str">
        <f>IF(K79&lt;&gt;"",IF(K79&lt;R79,"Precio inferior al 70% de la tarifa máxima. Podría incurrir en oferta anormalmente baja."," ")," ")</f>
        <v xml:space="preserve"> </v>
      </c>
    </row>
    <row r="80" spans="2:19" ht="5.0999999999999996" customHeight="1" x14ac:dyDescent="0.25"/>
    <row r="81" spans="2:45" x14ac:dyDescent="0.25">
      <c r="B81" s="7"/>
      <c r="C81" s="4"/>
    </row>
    <row r="82" spans="2:45" s="19" customFormat="1" x14ac:dyDescent="0.25">
      <c r="B82" s="71" t="s">
        <v>199</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3"/>
      <c r="AE82" s="73"/>
      <c r="AF82" s="73"/>
      <c r="AG82" s="73"/>
      <c r="AH82" s="73"/>
      <c r="AI82" s="73"/>
      <c r="AJ82" s="73"/>
      <c r="AK82" s="73"/>
      <c r="AL82" s="73"/>
      <c r="AM82" s="73"/>
      <c r="AN82" s="73"/>
      <c r="AO82" s="73"/>
      <c r="AP82" s="73"/>
      <c r="AQ82" s="73"/>
      <c r="AR82"/>
    </row>
    <row r="83" spans="2:45" ht="5.0999999999999996" customHeight="1" x14ac:dyDescent="0.25"/>
    <row r="84" spans="2:45" x14ac:dyDescent="0.25">
      <c r="C84" s="8"/>
      <c r="D84" s="8"/>
      <c r="E84" s="8"/>
      <c r="F84" s="8"/>
      <c r="G84" s="8"/>
      <c r="H84" s="8"/>
      <c r="I84" s="126" t="s">
        <v>34</v>
      </c>
      <c r="J84" s="126"/>
      <c r="K84" s="126"/>
      <c r="L84" s="126"/>
      <c r="M84" s="126"/>
      <c r="N84" s="126"/>
      <c r="O84" s="126"/>
      <c r="P84" s="126"/>
      <c r="Q84" s="126"/>
      <c r="R84" s="126"/>
      <c r="S84" s="126"/>
      <c r="U84" s="126" t="s">
        <v>35</v>
      </c>
      <c r="V84" s="126"/>
      <c r="W84" s="126"/>
      <c r="X84" s="126"/>
      <c r="Y84" s="126"/>
      <c r="Z84" s="126"/>
      <c r="AA84" s="126"/>
      <c r="AB84" s="126"/>
      <c r="AC84" s="126"/>
      <c r="AD84" s="126"/>
      <c r="AE84" s="126"/>
      <c r="AG84" s="126" t="s">
        <v>36</v>
      </c>
      <c r="AH84" s="126"/>
      <c r="AI84" s="126"/>
      <c r="AJ84" s="126"/>
      <c r="AK84" s="126"/>
      <c r="AL84" s="126"/>
      <c r="AM84" s="126"/>
      <c r="AN84" s="126"/>
      <c r="AO84" s="126"/>
      <c r="AP84" s="126"/>
      <c r="AQ84" s="126"/>
    </row>
    <row r="85" spans="2:45" ht="5.0999999999999996" customHeight="1" x14ac:dyDescent="0.25">
      <c r="C85" s="8"/>
      <c r="D85" s="8"/>
      <c r="E85" s="8"/>
      <c r="F85" s="8"/>
      <c r="G85" s="8"/>
      <c r="H85" s="8"/>
      <c r="I85" s="1"/>
      <c r="J85" s="1"/>
      <c r="K85" s="1"/>
      <c r="L85" s="1"/>
      <c r="M85" s="1"/>
      <c r="N85" s="1"/>
      <c r="O85" s="1"/>
      <c r="P85" s="1"/>
      <c r="Q85" s="1"/>
      <c r="R85" s="1"/>
      <c r="S85" s="1"/>
      <c r="U85" s="1"/>
      <c r="V85" s="1"/>
      <c r="W85" s="1"/>
      <c r="X85" s="1"/>
      <c r="Y85" s="1"/>
      <c r="Z85" s="1"/>
      <c r="AA85" s="1"/>
      <c r="AB85" s="1"/>
      <c r="AC85" s="1"/>
      <c r="AD85" s="1"/>
      <c r="AE85" s="1"/>
      <c r="AG85" s="1"/>
      <c r="AH85" s="1"/>
      <c r="AI85" s="1"/>
      <c r="AJ85" s="1"/>
      <c r="AK85" s="1"/>
      <c r="AL85" s="1"/>
      <c r="AM85" s="1"/>
      <c r="AN85" s="1"/>
      <c r="AO85" s="1"/>
      <c r="AP85" s="1"/>
      <c r="AQ85" s="1"/>
    </row>
    <row r="86" spans="2:45" x14ac:dyDescent="0.25">
      <c r="C86" s="12" t="s">
        <v>33</v>
      </c>
      <c r="D86" s="12"/>
      <c r="E86" s="12"/>
      <c r="F86" s="12"/>
      <c r="G86" s="12"/>
      <c r="H86" s="7"/>
      <c r="I86" s="52"/>
      <c r="J86" s="53"/>
      <c r="K86" s="53"/>
      <c r="L86" s="53"/>
      <c r="M86" s="53"/>
      <c r="N86" s="53"/>
      <c r="O86" s="53"/>
      <c r="P86" s="53"/>
      <c r="Q86" s="53"/>
      <c r="R86" s="53"/>
      <c r="S86" s="54"/>
      <c r="U86" s="52"/>
      <c r="V86" s="53"/>
      <c r="W86" s="53"/>
      <c r="X86" s="53"/>
      <c r="Y86" s="53"/>
      <c r="Z86" s="53"/>
      <c r="AA86" s="53"/>
      <c r="AB86" s="53"/>
      <c r="AC86" s="53"/>
      <c r="AD86" s="53"/>
      <c r="AE86" s="54"/>
      <c r="AG86" s="52"/>
      <c r="AH86" s="53"/>
      <c r="AI86" s="53"/>
      <c r="AJ86" s="53"/>
      <c r="AK86" s="53"/>
      <c r="AL86" s="53"/>
      <c r="AM86" s="53"/>
      <c r="AN86" s="53"/>
      <c r="AO86" s="53"/>
      <c r="AP86" s="53"/>
      <c r="AQ86" s="54"/>
    </row>
    <row r="87" spans="2:45" x14ac:dyDescent="0.25">
      <c r="C87" s="148" t="s">
        <v>31</v>
      </c>
      <c r="D87" s="148"/>
      <c r="E87" s="148"/>
      <c r="F87" s="148"/>
      <c r="G87" s="148"/>
      <c r="H87" s="7" t="s">
        <v>28</v>
      </c>
      <c r="I87" s="52"/>
      <c r="J87" s="53"/>
      <c r="K87" s="53"/>
      <c r="L87" s="53"/>
      <c r="M87" s="53"/>
      <c r="N87" s="53"/>
      <c r="O87" s="53"/>
      <c r="P87" s="53"/>
      <c r="Q87" s="53"/>
      <c r="R87" s="53"/>
      <c r="S87" s="54"/>
      <c r="T87">
        <f t="shared" ref="T87" si="1">IF(ISBLANK(I87),0,IF(TRIM(I87)="",0,1))</f>
        <v>0</v>
      </c>
      <c r="U87" s="52"/>
      <c r="V87" s="53"/>
      <c r="W87" s="53"/>
      <c r="X87" s="53"/>
      <c r="Y87" s="53"/>
      <c r="Z87" s="53"/>
      <c r="AA87" s="53"/>
      <c r="AB87" s="53"/>
      <c r="AC87" s="53"/>
      <c r="AD87" s="53"/>
      <c r="AE87" s="54"/>
      <c r="AF87" s="29">
        <f>IF(U87="",0,1)</f>
        <v>0</v>
      </c>
      <c r="AG87" s="52"/>
      <c r="AH87" s="53"/>
      <c r="AI87" s="53"/>
      <c r="AJ87" s="53"/>
      <c r="AK87" s="53"/>
      <c r="AL87" s="53"/>
      <c r="AM87" s="53"/>
      <c r="AN87" s="53"/>
      <c r="AO87" s="53"/>
      <c r="AP87" s="53"/>
      <c r="AQ87" s="54"/>
      <c r="AR87" s="29">
        <f>IF(AG87="",0,1)</f>
        <v>0</v>
      </c>
      <c r="AS87" s="29">
        <f>IF(AG87="",0,1)</f>
        <v>0</v>
      </c>
    </row>
    <row r="88" spans="2:45" x14ac:dyDescent="0.25">
      <c r="C88" s="148" t="s">
        <v>7</v>
      </c>
      <c r="D88" s="148"/>
      <c r="E88" s="148"/>
      <c r="F88" s="148"/>
      <c r="G88" s="148"/>
      <c r="H88" s="7"/>
      <c r="I88" s="145"/>
      <c r="J88" s="53"/>
      <c r="K88" s="53"/>
      <c r="L88" s="53"/>
      <c r="M88" s="53"/>
      <c r="N88" s="53"/>
      <c r="O88" s="53"/>
      <c r="P88" s="53"/>
      <c r="Q88" s="53"/>
      <c r="R88" s="53"/>
      <c r="S88" s="54"/>
      <c r="U88" s="52"/>
      <c r="V88" s="53"/>
      <c r="W88" s="53"/>
      <c r="X88" s="53"/>
      <c r="Y88" s="53"/>
      <c r="Z88" s="53"/>
      <c r="AA88" s="53"/>
      <c r="AB88" s="53"/>
      <c r="AC88" s="53"/>
      <c r="AD88" s="53"/>
      <c r="AE88" s="54"/>
      <c r="AG88" s="52"/>
      <c r="AH88" s="53"/>
      <c r="AI88" s="53"/>
      <c r="AJ88" s="53"/>
      <c r="AK88" s="53"/>
      <c r="AL88" s="53"/>
      <c r="AM88" s="53"/>
      <c r="AN88" s="53"/>
      <c r="AO88" s="53"/>
      <c r="AP88" s="53"/>
      <c r="AQ88" s="54"/>
    </row>
    <row r="89" spans="2:45" x14ac:dyDescent="0.25">
      <c r="C89" s="148" t="s">
        <v>8</v>
      </c>
      <c r="D89" s="148"/>
      <c r="E89" s="148"/>
      <c r="F89" s="148"/>
      <c r="G89" s="148"/>
      <c r="H89" s="8"/>
      <c r="I89" s="146"/>
      <c r="J89" s="53"/>
      <c r="K89" s="53"/>
      <c r="L89" s="53"/>
      <c r="M89" s="53"/>
      <c r="N89" s="53"/>
      <c r="O89" s="53"/>
      <c r="P89" s="53"/>
      <c r="Q89" s="53"/>
      <c r="R89" s="53"/>
      <c r="S89" s="54"/>
      <c r="U89" s="52"/>
      <c r="V89" s="53"/>
      <c r="W89" s="53"/>
      <c r="X89" s="53"/>
      <c r="Y89" s="53"/>
      <c r="Z89" s="53"/>
      <c r="AA89" s="53"/>
      <c r="AB89" s="53"/>
      <c r="AC89" s="53"/>
      <c r="AD89" s="53"/>
      <c r="AE89" s="54"/>
      <c r="AG89" s="52"/>
      <c r="AH89" s="53"/>
      <c r="AI89" s="53"/>
      <c r="AJ89" s="53"/>
      <c r="AK89" s="53"/>
      <c r="AL89" s="53"/>
      <c r="AM89" s="53"/>
      <c r="AN89" s="53"/>
      <c r="AO89" s="53"/>
      <c r="AP89" s="53"/>
      <c r="AQ89" s="54"/>
    </row>
    <row r="90" spans="2:45" ht="5.0999999999999996" customHeight="1" x14ac:dyDescent="0.25">
      <c r="S90" s="29">
        <f>+T106</f>
        <v>0</v>
      </c>
      <c r="T90" s="29">
        <f>+T91*T92*T93*T94*T95*T96*T97</f>
        <v>0</v>
      </c>
      <c r="X90" s="9"/>
    </row>
    <row r="91" spans="2:45" ht="15" customHeight="1" x14ac:dyDescent="0.25">
      <c r="C91" s="55" t="s">
        <v>230</v>
      </c>
      <c r="D91" s="56"/>
      <c r="E91" s="49" t="s">
        <v>223</v>
      </c>
      <c r="F91" s="50"/>
      <c r="G91" s="51"/>
      <c r="H91" s="7" t="s">
        <v>28</v>
      </c>
      <c r="I91" s="52"/>
      <c r="J91" s="53"/>
      <c r="K91" s="53"/>
      <c r="L91" s="53"/>
      <c r="M91" s="53"/>
      <c r="N91" s="53"/>
      <c r="O91" s="53"/>
      <c r="P91" s="53"/>
      <c r="Q91" s="53"/>
      <c r="R91" s="53"/>
      <c r="S91" s="54"/>
      <c r="T91">
        <f t="shared" ref="T91" si="2">IF(ISBLANK(I91),0,IF(TRIM(I91)="",0,1))</f>
        <v>0</v>
      </c>
      <c r="U91" s="52"/>
      <c r="V91" s="53"/>
      <c r="W91" s="53"/>
      <c r="X91" s="53"/>
      <c r="Y91" s="53"/>
      <c r="Z91" s="53"/>
      <c r="AA91" s="53"/>
      <c r="AB91" s="53"/>
      <c r="AC91" s="53"/>
      <c r="AD91" s="53"/>
      <c r="AE91" s="54"/>
      <c r="AG91" s="52"/>
      <c r="AH91" s="53"/>
      <c r="AI91" s="53"/>
      <c r="AJ91" s="53"/>
      <c r="AK91" s="53"/>
      <c r="AL91" s="53"/>
      <c r="AM91" s="53"/>
      <c r="AN91" s="53"/>
      <c r="AO91" s="53"/>
      <c r="AP91" s="53"/>
      <c r="AQ91" s="54"/>
    </row>
    <row r="92" spans="2:45" ht="15" customHeight="1" x14ac:dyDescent="0.25">
      <c r="C92" s="57"/>
      <c r="D92" s="58"/>
      <c r="E92" s="49" t="s">
        <v>224</v>
      </c>
      <c r="F92" s="50"/>
      <c r="G92" s="51"/>
      <c r="H92" s="7" t="s">
        <v>28</v>
      </c>
      <c r="I92" s="52"/>
      <c r="J92" s="53"/>
      <c r="K92" s="53"/>
      <c r="L92" s="53"/>
      <c r="M92" s="53"/>
      <c r="N92" s="53"/>
      <c r="O92" s="53"/>
      <c r="P92" s="53"/>
      <c r="Q92" s="53"/>
      <c r="R92" s="53"/>
      <c r="S92" s="54"/>
      <c r="T92">
        <f t="shared" ref="T92" si="3">IF(ISBLANK(I92),0,IF(TRIM(I92)="",0,1))</f>
        <v>0</v>
      </c>
      <c r="U92" s="52"/>
      <c r="V92" s="53"/>
      <c r="W92" s="53"/>
      <c r="X92" s="53"/>
      <c r="Y92" s="53"/>
      <c r="Z92" s="53"/>
      <c r="AA92" s="53"/>
      <c r="AB92" s="53"/>
      <c r="AC92" s="53"/>
      <c r="AD92" s="53"/>
      <c r="AE92" s="54"/>
      <c r="AG92" s="52"/>
      <c r="AH92" s="53"/>
      <c r="AI92" s="53"/>
      <c r="AJ92" s="53"/>
      <c r="AK92" s="53"/>
      <c r="AL92" s="53"/>
      <c r="AM92" s="53"/>
      <c r="AN92" s="53"/>
      <c r="AO92" s="53"/>
      <c r="AP92" s="53"/>
      <c r="AQ92" s="54"/>
    </row>
    <row r="93" spans="2:45" ht="15" customHeight="1" x14ac:dyDescent="0.25">
      <c r="C93" s="57"/>
      <c r="D93" s="58"/>
      <c r="E93" s="49" t="s">
        <v>225</v>
      </c>
      <c r="F93" s="50"/>
      <c r="G93" s="51"/>
      <c r="H93" s="7" t="s">
        <v>28</v>
      </c>
      <c r="I93" s="52"/>
      <c r="J93" s="53"/>
      <c r="K93" s="53"/>
      <c r="L93" s="53"/>
      <c r="M93" s="53"/>
      <c r="N93" s="53"/>
      <c r="O93" s="53"/>
      <c r="P93" s="53"/>
      <c r="Q93" s="53"/>
      <c r="R93" s="53"/>
      <c r="S93" s="54"/>
      <c r="T93">
        <f t="shared" ref="T93:T94" si="4">IF(ISBLANK(I93),0,IF(TRIM(I93)="",0,1))</f>
        <v>0</v>
      </c>
      <c r="U93" s="52"/>
      <c r="V93" s="53"/>
      <c r="W93" s="53"/>
      <c r="X93" s="53"/>
      <c r="Y93" s="53"/>
      <c r="Z93" s="53"/>
      <c r="AA93" s="53"/>
      <c r="AB93" s="53"/>
      <c r="AC93" s="53"/>
      <c r="AD93" s="53"/>
      <c r="AE93" s="54"/>
      <c r="AG93" s="52"/>
      <c r="AH93" s="53"/>
      <c r="AI93" s="53"/>
      <c r="AJ93" s="53"/>
      <c r="AK93" s="53"/>
      <c r="AL93" s="53"/>
      <c r="AM93" s="53"/>
      <c r="AN93" s="53"/>
      <c r="AO93" s="53"/>
      <c r="AP93" s="53"/>
      <c r="AQ93" s="54"/>
    </row>
    <row r="94" spans="2:45" ht="15" customHeight="1" x14ac:dyDescent="0.25">
      <c r="C94" s="57"/>
      <c r="D94" s="58"/>
      <c r="E94" s="49" t="s">
        <v>226</v>
      </c>
      <c r="F94" s="50"/>
      <c r="G94" s="51"/>
      <c r="H94" s="7" t="s">
        <v>28</v>
      </c>
      <c r="I94" s="52"/>
      <c r="J94" s="53"/>
      <c r="K94" s="53"/>
      <c r="L94" s="53"/>
      <c r="M94" s="53"/>
      <c r="N94" s="53"/>
      <c r="O94" s="53"/>
      <c r="P94" s="53"/>
      <c r="Q94" s="53"/>
      <c r="R94" s="53"/>
      <c r="S94" s="54"/>
      <c r="T94">
        <f t="shared" si="4"/>
        <v>0</v>
      </c>
      <c r="U94" s="52"/>
      <c r="V94" s="53"/>
      <c r="W94" s="53"/>
      <c r="X94" s="53"/>
      <c r="Y94" s="53"/>
      <c r="Z94" s="53"/>
      <c r="AA94" s="53"/>
      <c r="AB94" s="53"/>
      <c r="AC94" s="53"/>
      <c r="AD94" s="53"/>
      <c r="AE94" s="54"/>
      <c r="AG94" s="52"/>
      <c r="AH94" s="53"/>
      <c r="AI94" s="53"/>
      <c r="AJ94" s="53"/>
      <c r="AK94" s="53"/>
      <c r="AL94" s="53"/>
      <c r="AM94" s="53"/>
      <c r="AN94" s="53"/>
      <c r="AO94" s="53"/>
      <c r="AP94" s="53"/>
      <c r="AQ94" s="54"/>
    </row>
    <row r="95" spans="2:45" ht="15" customHeight="1" x14ac:dyDescent="0.25">
      <c r="C95" s="57"/>
      <c r="D95" s="58"/>
      <c r="E95" s="49" t="s">
        <v>227</v>
      </c>
      <c r="F95" s="50"/>
      <c r="G95" s="51"/>
      <c r="H95" s="7" t="s">
        <v>28</v>
      </c>
      <c r="I95" s="52"/>
      <c r="J95" s="53"/>
      <c r="K95" s="53"/>
      <c r="L95" s="53"/>
      <c r="M95" s="53"/>
      <c r="N95" s="53"/>
      <c r="O95" s="53"/>
      <c r="P95" s="53"/>
      <c r="Q95" s="53"/>
      <c r="R95" s="53"/>
      <c r="S95" s="54"/>
      <c r="T95">
        <f t="shared" ref="T95:T96" si="5">IF(ISBLANK(I95),0,IF(TRIM(I95)="",0,1))</f>
        <v>0</v>
      </c>
      <c r="U95" s="52"/>
      <c r="V95" s="53"/>
      <c r="W95" s="53"/>
      <c r="X95" s="53"/>
      <c r="Y95" s="53"/>
      <c r="Z95" s="53"/>
      <c r="AA95" s="53"/>
      <c r="AB95" s="53"/>
      <c r="AC95" s="53"/>
      <c r="AD95" s="53"/>
      <c r="AE95" s="54"/>
      <c r="AG95" s="52"/>
      <c r="AH95" s="53"/>
      <c r="AI95" s="53"/>
      <c r="AJ95" s="53"/>
      <c r="AK95" s="53"/>
      <c r="AL95" s="53"/>
      <c r="AM95" s="53"/>
      <c r="AN95" s="53"/>
      <c r="AO95" s="53"/>
      <c r="AP95" s="53"/>
      <c r="AQ95" s="54"/>
    </row>
    <row r="96" spans="2:45" ht="15" customHeight="1" x14ac:dyDescent="0.25">
      <c r="C96" s="57"/>
      <c r="D96" s="58"/>
      <c r="E96" s="49" t="s">
        <v>228</v>
      </c>
      <c r="F96" s="50"/>
      <c r="G96" s="51"/>
      <c r="H96" s="7" t="s">
        <v>28</v>
      </c>
      <c r="I96" s="52"/>
      <c r="J96" s="53"/>
      <c r="K96" s="53"/>
      <c r="L96" s="53"/>
      <c r="M96" s="53"/>
      <c r="N96" s="53"/>
      <c r="O96" s="53"/>
      <c r="P96" s="53"/>
      <c r="Q96" s="53"/>
      <c r="R96" s="53"/>
      <c r="S96" s="54"/>
      <c r="T96">
        <f t="shared" si="5"/>
        <v>0</v>
      </c>
      <c r="U96" s="52"/>
      <c r="V96" s="53"/>
      <c r="W96" s="53"/>
      <c r="X96" s="53"/>
      <c r="Y96" s="53"/>
      <c r="Z96" s="53"/>
      <c r="AA96" s="53"/>
      <c r="AB96" s="53"/>
      <c r="AC96" s="53"/>
      <c r="AD96" s="53"/>
      <c r="AE96" s="54"/>
      <c r="AG96" s="52"/>
      <c r="AH96" s="53"/>
      <c r="AI96" s="53"/>
      <c r="AJ96" s="53"/>
      <c r="AK96" s="53"/>
      <c r="AL96" s="53"/>
      <c r="AM96" s="53"/>
      <c r="AN96" s="53"/>
      <c r="AO96" s="53"/>
      <c r="AP96" s="53"/>
      <c r="AQ96" s="54"/>
    </row>
    <row r="97" spans="3:43" ht="15" customHeight="1" x14ac:dyDescent="0.25">
      <c r="C97" s="59"/>
      <c r="D97" s="60"/>
      <c r="E97" s="49" t="s">
        <v>229</v>
      </c>
      <c r="F97" s="50"/>
      <c r="G97" s="51"/>
      <c r="H97" s="7" t="s">
        <v>28</v>
      </c>
      <c r="I97" s="52"/>
      <c r="J97" s="53"/>
      <c r="K97" s="53"/>
      <c r="L97" s="53"/>
      <c r="M97" s="53"/>
      <c r="N97" s="53"/>
      <c r="O97" s="53"/>
      <c r="P97" s="53"/>
      <c r="Q97" s="53"/>
      <c r="R97" s="53"/>
      <c r="S97" s="54"/>
      <c r="T97">
        <f t="shared" ref="T97" si="6">IF(ISBLANK(I97),0,IF(TRIM(I97)="",0,1))</f>
        <v>0</v>
      </c>
      <c r="U97" s="52"/>
      <c r="V97" s="53"/>
      <c r="W97" s="53"/>
      <c r="X97" s="53"/>
      <c r="Y97" s="53"/>
      <c r="Z97" s="53"/>
      <c r="AA97" s="53"/>
      <c r="AB97" s="53"/>
      <c r="AC97" s="53"/>
      <c r="AD97" s="53"/>
      <c r="AE97" s="54"/>
      <c r="AG97" s="52"/>
      <c r="AH97" s="53"/>
      <c r="AI97" s="53"/>
      <c r="AJ97" s="53"/>
      <c r="AK97" s="53"/>
      <c r="AL97" s="53"/>
      <c r="AM97" s="53"/>
      <c r="AN97" s="53"/>
      <c r="AO97" s="53"/>
      <c r="AP97" s="53"/>
      <c r="AQ97" s="54"/>
    </row>
    <row r="98" spans="3:43" ht="5.0999999999999996" customHeight="1" x14ac:dyDescent="0.25">
      <c r="T98" s="29">
        <f>+T99*T100*T101*T102*T103*T104*T105</f>
        <v>0</v>
      </c>
      <c r="X98" s="9"/>
    </row>
    <row r="99" spans="3:43" ht="15" customHeight="1" x14ac:dyDescent="0.25">
      <c r="C99" s="55" t="s">
        <v>231</v>
      </c>
      <c r="D99" s="56"/>
      <c r="E99" s="49" t="s">
        <v>223</v>
      </c>
      <c r="F99" s="50"/>
      <c r="G99" s="51"/>
      <c r="H99" s="7" t="s">
        <v>28</v>
      </c>
      <c r="I99" s="52"/>
      <c r="J99" s="53"/>
      <c r="K99" s="53"/>
      <c r="L99" s="53"/>
      <c r="M99" s="53"/>
      <c r="N99" s="53"/>
      <c r="O99" s="53"/>
      <c r="P99" s="53"/>
      <c r="Q99" s="53"/>
      <c r="R99" s="53"/>
      <c r="S99" s="54"/>
      <c r="T99">
        <f t="shared" ref="T99:T105" si="7">IF(ISBLANK(I99),0,IF(TRIM(I99)="",0,1))</f>
        <v>0</v>
      </c>
      <c r="U99" s="52"/>
      <c r="V99" s="53"/>
      <c r="W99" s="53"/>
      <c r="X99" s="53"/>
      <c r="Y99" s="53"/>
      <c r="Z99" s="53"/>
      <c r="AA99" s="53"/>
      <c r="AB99" s="53"/>
      <c r="AC99" s="53"/>
      <c r="AD99" s="53"/>
      <c r="AE99" s="54"/>
      <c r="AG99" s="52"/>
      <c r="AH99" s="53"/>
      <c r="AI99" s="53"/>
      <c r="AJ99" s="53"/>
      <c r="AK99" s="53"/>
      <c r="AL99" s="53"/>
      <c r="AM99" s="53"/>
      <c r="AN99" s="53"/>
      <c r="AO99" s="53"/>
      <c r="AP99" s="53"/>
      <c r="AQ99" s="54"/>
    </row>
    <row r="100" spans="3:43" ht="15" customHeight="1" x14ac:dyDescent="0.25">
      <c r="C100" s="57"/>
      <c r="D100" s="58"/>
      <c r="E100" s="49" t="s">
        <v>224</v>
      </c>
      <c r="F100" s="50"/>
      <c r="G100" s="51"/>
      <c r="H100" s="7" t="s">
        <v>28</v>
      </c>
      <c r="I100" s="52"/>
      <c r="J100" s="53"/>
      <c r="K100" s="53"/>
      <c r="L100" s="53"/>
      <c r="M100" s="53"/>
      <c r="N100" s="53"/>
      <c r="O100" s="53"/>
      <c r="P100" s="53"/>
      <c r="Q100" s="53"/>
      <c r="R100" s="53"/>
      <c r="S100" s="54"/>
      <c r="T100">
        <f t="shared" si="7"/>
        <v>0</v>
      </c>
      <c r="U100" s="52"/>
      <c r="V100" s="53"/>
      <c r="W100" s="53"/>
      <c r="X100" s="53"/>
      <c r="Y100" s="53"/>
      <c r="Z100" s="53"/>
      <c r="AA100" s="53"/>
      <c r="AB100" s="53"/>
      <c r="AC100" s="53"/>
      <c r="AD100" s="53"/>
      <c r="AE100" s="54"/>
      <c r="AG100" s="52"/>
      <c r="AH100" s="53"/>
      <c r="AI100" s="53"/>
      <c r="AJ100" s="53"/>
      <c r="AK100" s="53"/>
      <c r="AL100" s="53"/>
      <c r="AM100" s="53"/>
      <c r="AN100" s="53"/>
      <c r="AO100" s="53"/>
      <c r="AP100" s="53"/>
      <c r="AQ100" s="54"/>
    </row>
    <row r="101" spans="3:43" ht="15" customHeight="1" x14ac:dyDescent="0.25">
      <c r="C101" s="57"/>
      <c r="D101" s="58"/>
      <c r="E101" s="49" t="s">
        <v>225</v>
      </c>
      <c r="F101" s="50"/>
      <c r="G101" s="51"/>
      <c r="H101" s="7" t="s">
        <v>28</v>
      </c>
      <c r="I101" s="52"/>
      <c r="J101" s="53"/>
      <c r="K101" s="53"/>
      <c r="L101" s="53"/>
      <c r="M101" s="53"/>
      <c r="N101" s="53"/>
      <c r="O101" s="53"/>
      <c r="P101" s="53"/>
      <c r="Q101" s="53"/>
      <c r="R101" s="53"/>
      <c r="S101" s="54"/>
      <c r="T101">
        <f t="shared" si="7"/>
        <v>0</v>
      </c>
      <c r="U101" s="52"/>
      <c r="V101" s="53"/>
      <c r="W101" s="53"/>
      <c r="X101" s="53"/>
      <c r="Y101" s="53"/>
      <c r="Z101" s="53"/>
      <c r="AA101" s="53"/>
      <c r="AB101" s="53"/>
      <c r="AC101" s="53"/>
      <c r="AD101" s="53"/>
      <c r="AE101" s="54"/>
      <c r="AG101" s="52"/>
      <c r="AH101" s="53"/>
      <c r="AI101" s="53"/>
      <c r="AJ101" s="53"/>
      <c r="AK101" s="53"/>
      <c r="AL101" s="53"/>
      <c r="AM101" s="53"/>
      <c r="AN101" s="53"/>
      <c r="AO101" s="53"/>
      <c r="AP101" s="53"/>
      <c r="AQ101" s="54"/>
    </row>
    <row r="102" spans="3:43" ht="15" customHeight="1" x14ac:dyDescent="0.25">
      <c r="C102" s="57"/>
      <c r="D102" s="58"/>
      <c r="E102" s="49" t="s">
        <v>226</v>
      </c>
      <c r="F102" s="50"/>
      <c r="G102" s="51"/>
      <c r="H102" s="7" t="s">
        <v>28</v>
      </c>
      <c r="I102" s="52"/>
      <c r="J102" s="53"/>
      <c r="K102" s="53"/>
      <c r="L102" s="53"/>
      <c r="M102" s="53"/>
      <c r="N102" s="53"/>
      <c r="O102" s="53"/>
      <c r="P102" s="53"/>
      <c r="Q102" s="53"/>
      <c r="R102" s="53"/>
      <c r="S102" s="54"/>
      <c r="T102">
        <f t="shared" si="7"/>
        <v>0</v>
      </c>
      <c r="U102" s="52"/>
      <c r="V102" s="53"/>
      <c r="W102" s="53"/>
      <c r="X102" s="53"/>
      <c r="Y102" s="53"/>
      <c r="Z102" s="53"/>
      <c r="AA102" s="53"/>
      <c r="AB102" s="53"/>
      <c r="AC102" s="53"/>
      <c r="AD102" s="53"/>
      <c r="AE102" s="54"/>
      <c r="AG102" s="52"/>
      <c r="AH102" s="53"/>
      <c r="AI102" s="53"/>
      <c r="AJ102" s="53"/>
      <c r="AK102" s="53"/>
      <c r="AL102" s="53"/>
      <c r="AM102" s="53"/>
      <c r="AN102" s="53"/>
      <c r="AO102" s="53"/>
      <c r="AP102" s="53"/>
      <c r="AQ102" s="54"/>
    </row>
    <row r="103" spans="3:43" ht="15" customHeight="1" x14ac:dyDescent="0.25">
      <c r="C103" s="57"/>
      <c r="D103" s="58"/>
      <c r="E103" s="49" t="s">
        <v>227</v>
      </c>
      <c r="F103" s="50"/>
      <c r="G103" s="51"/>
      <c r="H103" s="7" t="s">
        <v>28</v>
      </c>
      <c r="I103" s="52"/>
      <c r="J103" s="53"/>
      <c r="K103" s="53"/>
      <c r="L103" s="53"/>
      <c r="M103" s="53"/>
      <c r="N103" s="53"/>
      <c r="O103" s="53"/>
      <c r="P103" s="53"/>
      <c r="Q103" s="53"/>
      <c r="R103" s="53"/>
      <c r="S103" s="54"/>
      <c r="T103">
        <f t="shared" si="7"/>
        <v>0</v>
      </c>
      <c r="U103" s="52"/>
      <c r="V103" s="53"/>
      <c r="W103" s="53"/>
      <c r="X103" s="53"/>
      <c r="Y103" s="53"/>
      <c r="Z103" s="53"/>
      <c r="AA103" s="53"/>
      <c r="AB103" s="53"/>
      <c r="AC103" s="53"/>
      <c r="AD103" s="53"/>
      <c r="AE103" s="54"/>
      <c r="AG103" s="52"/>
      <c r="AH103" s="53"/>
      <c r="AI103" s="53"/>
      <c r="AJ103" s="53"/>
      <c r="AK103" s="53"/>
      <c r="AL103" s="53"/>
      <c r="AM103" s="53"/>
      <c r="AN103" s="53"/>
      <c r="AO103" s="53"/>
      <c r="AP103" s="53"/>
      <c r="AQ103" s="54"/>
    </row>
    <row r="104" spans="3:43" ht="15" customHeight="1" x14ac:dyDescent="0.25">
      <c r="C104" s="57"/>
      <c r="D104" s="58"/>
      <c r="E104" s="49" t="s">
        <v>228</v>
      </c>
      <c r="F104" s="50"/>
      <c r="G104" s="51"/>
      <c r="H104" s="7" t="s">
        <v>28</v>
      </c>
      <c r="I104" s="52"/>
      <c r="J104" s="53"/>
      <c r="K104" s="53"/>
      <c r="L104" s="53"/>
      <c r="M104" s="53"/>
      <c r="N104" s="53"/>
      <c r="O104" s="53"/>
      <c r="P104" s="53"/>
      <c r="Q104" s="53"/>
      <c r="R104" s="53"/>
      <c r="S104" s="54"/>
      <c r="T104">
        <f t="shared" si="7"/>
        <v>0</v>
      </c>
      <c r="U104" s="52"/>
      <c r="V104" s="53"/>
      <c r="W104" s="53"/>
      <c r="X104" s="53"/>
      <c r="Y104" s="53"/>
      <c r="Z104" s="53"/>
      <c r="AA104" s="53"/>
      <c r="AB104" s="53"/>
      <c r="AC104" s="53"/>
      <c r="AD104" s="53"/>
      <c r="AE104" s="54"/>
      <c r="AG104" s="52"/>
      <c r="AH104" s="53"/>
      <c r="AI104" s="53"/>
      <c r="AJ104" s="53"/>
      <c r="AK104" s="53"/>
      <c r="AL104" s="53"/>
      <c r="AM104" s="53"/>
      <c r="AN104" s="53"/>
      <c r="AO104" s="53"/>
      <c r="AP104" s="53"/>
      <c r="AQ104" s="54"/>
    </row>
    <row r="105" spans="3:43" ht="15" customHeight="1" x14ac:dyDescent="0.25">
      <c r="C105" s="59"/>
      <c r="D105" s="60"/>
      <c r="E105" s="49" t="s">
        <v>229</v>
      </c>
      <c r="F105" s="50"/>
      <c r="G105" s="51"/>
      <c r="H105" s="7" t="s">
        <v>28</v>
      </c>
      <c r="I105" s="52"/>
      <c r="J105" s="53"/>
      <c r="K105" s="53"/>
      <c r="L105" s="53"/>
      <c r="M105" s="53"/>
      <c r="N105" s="53"/>
      <c r="O105" s="53"/>
      <c r="P105" s="53"/>
      <c r="Q105" s="53"/>
      <c r="R105" s="53"/>
      <c r="S105" s="54"/>
      <c r="T105">
        <f t="shared" si="7"/>
        <v>0</v>
      </c>
      <c r="U105" s="52"/>
      <c r="V105" s="53"/>
      <c r="W105" s="53"/>
      <c r="X105" s="53"/>
      <c r="Y105" s="53"/>
      <c r="Z105" s="53"/>
      <c r="AA105" s="53"/>
      <c r="AB105" s="53"/>
      <c r="AC105" s="53"/>
      <c r="AD105" s="53"/>
      <c r="AE105" s="54"/>
      <c r="AG105" s="52"/>
      <c r="AH105" s="53"/>
      <c r="AI105" s="53"/>
      <c r="AJ105" s="53"/>
      <c r="AK105" s="53"/>
      <c r="AL105" s="53"/>
      <c r="AM105" s="53"/>
      <c r="AN105" s="53"/>
      <c r="AO105" s="53"/>
      <c r="AP105" s="53"/>
      <c r="AQ105" s="54"/>
    </row>
    <row r="106" spans="3:43" ht="5.0999999999999996" customHeight="1" x14ac:dyDescent="0.25">
      <c r="T106" s="29">
        <f>+T107*T108*T109*T110*T111*T112*T113</f>
        <v>0</v>
      </c>
      <c r="X106" s="9"/>
    </row>
    <row r="107" spans="3:43" ht="15" customHeight="1" x14ac:dyDescent="0.25">
      <c r="C107" s="55" t="s">
        <v>232</v>
      </c>
      <c r="D107" s="56"/>
      <c r="E107" s="49" t="s">
        <v>223</v>
      </c>
      <c r="F107" s="50"/>
      <c r="G107" s="51"/>
      <c r="H107" s="7" t="s">
        <v>28</v>
      </c>
      <c r="I107" s="52"/>
      <c r="J107" s="53"/>
      <c r="K107" s="53"/>
      <c r="L107" s="53"/>
      <c r="M107" s="53"/>
      <c r="N107" s="53"/>
      <c r="O107" s="53"/>
      <c r="P107" s="53"/>
      <c r="Q107" s="53"/>
      <c r="R107" s="53"/>
      <c r="S107" s="54"/>
      <c r="T107">
        <f t="shared" ref="T107:T113" si="8">IF(ISBLANK(I107),0,IF(TRIM(I107)="",0,1))</f>
        <v>0</v>
      </c>
      <c r="U107" s="52"/>
      <c r="V107" s="53"/>
      <c r="W107" s="53"/>
      <c r="X107" s="53"/>
      <c r="Y107" s="53"/>
      <c r="Z107" s="53"/>
      <c r="AA107" s="53"/>
      <c r="AB107" s="53"/>
      <c r="AC107" s="53"/>
      <c r="AD107" s="53"/>
      <c r="AE107" s="54"/>
      <c r="AG107" s="52"/>
      <c r="AH107" s="53"/>
      <c r="AI107" s="53"/>
      <c r="AJ107" s="53"/>
      <c r="AK107" s="53"/>
      <c r="AL107" s="53"/>
      <c r="AM107" s="53"/>
      <c r="AN107" s="53"/>
      <c r="AO107" s="53"/>
      <c r="AP107" s="53"/>
      <c r="AQ107" s="54"/>
    </row>
    <row r="108" spans="3:43" ht="15" customHeight="1" x14ac:dyDescent="0.25">
      <c r="C108" s="57"/>
      <c r="D108" s="58"/>
      <c r="E108" s="49" t="s">
        <v>224</v>
      </c>
      <c r="F108" s="50"/>
      <c r="G108" s="51"/>
      <c r="H108" s="7" t="s">
        <v>28</v>
      </c>
      <c r="I108" s="52"/>
      <c r="J108" s="53"/>
      <c r="K108" s="53"/>
      <c r="L108" s="53"/>
      <c r="M108" s="53"/>
      <c r="N108" s="53"/>
      <c r="O108" s="53"/>
      <c r="P108" s="53"/>
      <c r="Q108" s="53"/>
      <c r="R108" s="53"/>
      <c r="S108" s="54"/>
      <c r="T108">
        <f t="shared" si="8"/>
        <v>0</v>
      </c>
      <c r="U108" s="52"/>
      <c r="V108" s="53"/>
      <c r="W108" s="53"/>
      <c r="X108" s="53"/>
      <c r="Y108" s="53"/>
      <c r="Z108" s="53"/>
      <c r="AA108" s="53"/>
      <c r="AB108" s="53"/>
      <c r="AC108" s="53"/>
      <c r="AD108" s="53"/>
      <c r="AE108" s="54"/>
      <c r="AG108" s="52"/>
      <c r="AH108" s="53"/>
      <c r="AI108" s="53"/>
      <c r="AJ108" s="53"/>
      <c r="AK108" s="53"/>
      <c r="AL108" s="53"/>
      <c r="AM108" s="53"/>
      <c r="AN108" s="53"/>
      <c r="AO108" s="53"/>
      <c r="AP108" s="53"/>
      <c r="AQ108" s="54"/>
    </row>
    <row r="109" spans="3:43" ht="15" customHeight="1" x14ac:dyDescent="0.25">
      <c r="C109" s="57"/>
      <c r="D109" s="58"/>
      <c r="E109" s="49" t="s">
        <v>225</v>
      </c>
      <c r="F109" s="50"/>
      <c r="G109" s="51"/>
      <c r="H109" s="7" t="s">
        <v>28</v>
      </c>
      <c r="I109" s="52"/>
      <c r="J109" s="53"/>
      <c r="K109" s="53"/>
      <c r="L109" s="53"/>
      <c r="M109" s="53"/>
      <c r="N109" s="53"/>
      <c r="O109" s="53"/>
      <c r="P109" s="53"/>
      <c r="Q109" s="53"/>
      <c r="R109" s="53"/>
      <c r="S109" s="54"/>
      <c r="T109">
        <f t="shared" si="8"/>
        <v>0</v>
      </c>
      <c r="U109" s="52"/>
      <c r="V109" s="53"/>
      <c r="W109" s="53"/>
      <c r="X109" s="53"/>
      <c r="Y109" s="53"/>
      <c r="Z109" s="53"/>
      <c r="AA109" s="53"/>
      <c r="AB109" s="53"/>
      <c r="AC109" s="53"/>
      <c r="AD109" s="53"/>
      <c r="AE109" s="54"/>
      <c r="AG109" s="52"/>
      <c r="AH109" s="53"/>
      <c r="AI109" s="53"/>
      <c r="AJ109" s="53"/>
      <c r="AK109" s="53"/>
      <c r="AL109" s="53"/>
      <c r="AM109" s="53"/>
      <c r="AN109" s="53"/>
      <c r="AO109" s="53"/>
      <c r="AP109" s="53"/>
      <c r="AQ109" s="54"/>
    </row>
    <row r="110" spans="3:43" ht="15" customHeight="1" x14ac:dyDescent="0.25">
      <c r="C110" s="57"/>
      <c r="D110" s="58"/>
      <c r="E110" s="49" t="s">
        <v>226</v>
      </c>
      <c r="F110" s="50"/>
      <c r="G110" s="51"/>
      <c r="H110" s="7" t="s">
        <v>28</v>
      </c>
      <c r="I110" s="52"/>
      <c r="J110" s="53"/>
      <c r="K110" s="53"/>
      <c r="L110" s="53"/>
      <c r="M110" s="53"/>
      <c r="N110" s="53"/>
      <c r="O110" s="53"/>
      <c r="P110" s="53"/>
      <c r="Q110" s="53"/>
      <c r="R110" s="53"/>
      <c r="S110" s="54"/>
      <c r="T110">
        <f t="shared" si="8"/>
        <v>0</v>
      </c>
      <c r="U110" s="52"/>
      <c r="V110" s="53"/>
      <c r="W110" s="53"/>
      <c r="X110" s="53"/>
      <c r="Y110" s="53"/>
      <c r="Z110" s="53"/>
      <c r="AA110" s="53"/>
      <c r="AB110" s="53"/>
      <c r="AC110" s="53"/>
      <c r="AD110" s="53"/>
      <c r="AE110" s="54"/>
      <c r="AG110" s="52"/>
      <c r="AH110" s="53"/>
      <c r="AI110" s="53"/>
      <c r="AJ110" s="53"/>
      <c r="AK110" s="53"/>
      <c r="AL110" s="53"/>
      <c r="AM110" s="53"/>
      <c r="AN110" s="53"/>
      <c r="AO110" s="53"/>
      <c r="AP110" s="53"/>
      <c r="AQ110" s="54"/>
    </row>
    <row r="111" spans="3:43" ht="15" customHeight="1" x14ac:dyDescent="0.25">
      <c r="C111" s="57"/>
      <c r="D111" s="58"/>
      <c r="E111" s="49" t="s">
        <v>227</v>
      </c>
      <c r="F111" s="50"/>
      <c r="G111" s="51"/>
      <c r="H111" s="7" t="s">
        <v>28</v>
      </c>
      <c r="I111" s="52"/>
      <c r="J111" s="53"/>
      <c r="K111" s="53"/>
      <c r="L111" s="53"/>
      <c r="M111" s="53"/>
      <c r="N111" s="53"/>
      <c r="O111" s="53"/>
      <c r="P111" s="53"/>
      <c r="Q111" s="53"/>
      <c r="R111" s="53"/>
      <c r="S111" s="54"/>
      <c r="T111">
        <f t="shared" si="8"/>
        <v>0</v>
      </c>
      <c r="U111" s="52"/>
      <c r="V111" s="53"/>
      <c r="W111" s="53"/>
      <c r="X111" s="53"/>
      <c r="Y111" s="53"/>
      <c r="Z111" s="53"/>
      <c r="AA111" s="53"/>
      <c r="AB111" s="53"/>
      <c r="AC111" s="53"/>
      <c r="AD111" s="53"/>
      <c r="AE111" s="54"/>
      <c r="AG111" s="52"/>
      <c r="AH111" s="53"/>
      <c r="AI111" s="53"/>
      <c r="AJ111" s="53"/>
      <c r="AK111" s="53"/>
      <c r="AL111" s="53"/>
      <c r="AM111" s="53"/>
      <c r="AN111" s="53"/>
      <c r="AO111" s="53"/>
      <c r="AP111" s="53"/>
      <c r="AQ111" s="54"/>
    </row>
    <row r="112" spans="3:43" ht="15" customHeight="1" x14ac:dyDescent="0.25">
      <c r="C112" s="57"/>
      <c r="D112" s="58"/>
      <c r="E112" s="49" t="s">
        <v>228</v>
      </c>
      <c r="F112" s="50"/>
      <c r="G112" s="51"/>
      <c r="H112" s="7" t="s">
        <v>28</v>
      </c>
      <c r="I112" s="52"/>
      <c r="J112" s="53"/>
      <c r="K112" s="53"/>
      <c r="L112" s="53"/>
      <c r="M112" s="53"/>
      <c r="N112" s="53"/>
      <c r="O112" s="53"/>
      <c r="P112" s="53"/>
      <c r="Q112" s="53"/>
      <c r="R112" s="53"/>
      <c r="S112" s="54"/>
      <c r="T112">
        <f t="shared" si="8"/>
        <v>0</v>
      </c>
      <c r="U112" s="52"/>
      <c r="V112" s="53"/>
      <c r="W112" s="53"/>
      <c r="X112" s="53"/>
      <c r="Y112" s="53"/>
      <c r="Z112" s="53"/>
      <c r="AA112" s="53"/>
      <c r="AB112" s="53"/>
      <c r="AC112" s="53"/>
      <c r="AD112" s="53"/>
      <c r="AE112" s="54"/>
      <c r="AG112" s="52"/>
      <c r="AH112" s="53"/>
      <c r="AI112" s="53"/>
      <c r="AJ112" s="53"/>
      <c r="AK112" s="53"/>
      <c r="AL112" s="53"/>
      <c r="AM112" s="53"/>
      <c r="AN112" s="53"/>
      <c r="AO112" s="53"/>
      <c r="AP112" s="53"/>
      <c r="AQ112" s="54"/>
    </row>
    <row r="113" spans="3:43" ht="15" customHeight="1" x14ac:dyDescent="0.25">
      <c r="C113" s="59"/>
      <c r="D113" s="60"/>
      <c r="E113" s="49" t="s">
        <v>229</v>
      </c>
      <c r="F113" s="50"/>
      <c r="G113" s="51"/>
      <c r="H113" s="7" t="s">
        <v>28</v>
      </c>
      <c r="I113" s="52"/>
      <c r="J113" s="53"/>
      <c r="K113" s="53"/>
      <c r="L113" s="53"/>
      <c r="M113" s="53"/>
      <c r="N113" s="53"/>
      <c r="O113" s="53"/>
      <c r="P113" s="53"/>
      <c r="Q113" s="53"/>
      <c r="R113" s="53"/>
      <c r="S113" s="54"/>
      <c r="T113">
        <f t="shared" si="8"/>
        <v>0</v>
      </c>
      <c r="U113" s="52"/>
      <c r="V113" s="53"/>
      <c r="W113" s="53"/>
      <c r="X113" s="53"/>
      <c r="Y113" s="53"/>
      <c r="Z113" s="53"/>
      <c r="AA113" s="53"/>
      <c r="AB113" s="53"/>
      <c r="AC113" s="53"/>
      <c r="AD113" s="53"/>
      <c r="AE113" s="54"/>
      <c r="AG113" s="52"/>
      <c r="AH113" s="53"/>
      <c r="AI113" s="53"/>
      <c r="AJ113" s="53"/>
      <c r="AK113" s="53"/>
      <c r="AL113" s="53"/>
      <c r="AM113" s="53"/>
      <c r="AN113" s="53"/>
      <c r="AO113" s="53"/>
      <c r="AP113" s="53"/>
      <c r="AQ113" s="54"/>
    </row>
    <row r="114" spans="3:43" ht="5.0999999999999996" customHeight="1" x14ac:dyDescent="0.25">
      <c r="T114" s="29">
        <f>+T115*T116*T117*T118*T119*T120*T121</f>
        <v>0</v>
      </c>
      <c r="X114" s="9"/>
    </row>
    <row r="115" spans="3:43" ht="15" customHeight="1" x14ac:dyDescent="0.25">
      <c r="C115" s="55" t="s">
        <v>233</v>
      </c>
      <c r="D115" s="56"/>
      <c r="E115" s="49" t="s">
        <v>223</v>
      </c>
      <c r="F115" s="50"/>
      <c r="G115" s="51"/>
      <c r="H115" s="7"/>
      <c r="I115" s="52"/>
      <c r="J115" s="53"/>
      <c r="K115" s="53"/>
      <c r="L115" s="53"/>
      <c r="M115" s="53"/>
      <c r="N115" s="53"/>
      <c r="O115" s="53"/>
      <c r="P115" s="53"/>
      <c r="Q115" s="53"/>
      <c r="R115" s="53"/>
      <c r="S115" s="54"/>
      <c r="U115" s="52"/>
      <c r="V115" s="53"/>
      <c r="W115" s="53"/>
      <c r="X115" s="53"/>
      <c r="Y115" s="53"/>
      <c r="Z115" s="53"/>
      <c r="AA115" s="53"/>
      <c r="AB115" s="53"/>
      <c r="AC115" s="53"/>
      <c r="AD115" s="53"/>
      <c r="AE115" s="54"/>
      <c r="AG115" s="52"/>
      <c r="AH115" s="53"/>
      <c r="AI115" s="53"/>
      <c r="AJ115" s="53"/>
      <c r="AK115" s="53"/>
      <c r="AL115" s="53"/>
      <c r="AM115" s="53"/>
      <c r="AN115" s="53"/>
      <c r="AO115" s="53"/>
      <c r="AP115" s="53"/>
      <c r="AQ115" s="54"/>
    </row>
    <row r="116" spans="3:43" ht="15" customHeight="1" x14ac:dyDescent="0.25">
      <c r="C116" s="57"/>
      <c r="D116" s="58"/>
      <c r="E116" s="49" t="s">
        <v>224</v>
      </c>
      <c r="F116" s="50"/>
      <c r="G116" s="51"/>
      <c r="H116" s="7"/>
      <c r="I116" s="52"/>
      <c r="J116" s="53"/>
      <c r="K116" s="53"/>
      <c r="L116" s="53"/>
      <c r="M116" s="53"/>
      <c r="N116" s="53"/>
      <c r="O116" s="53"/>
      <c r="P116" s="53"/>
      <c r="Q116" s="53"/>
      <c r="R116" s="53"/>
      <c r="S116" s="54"/>
      <c r="U116" s="52"/>
      <c r="V116" s="53"/>
      <c r="W116" s="53"/>
      <c r="X116" s="53"/>
      <c r="Y116" s="53"/>
      <c r="Z116" s="53"/>
      <c r="AA116" s="53"/>
      <c r="AB116" s="53"/>
      <c r="AC116" s="53"/>
      <c r="AD116" s="53"/>
      <c r="AE116" s="54"/>
      <c r="AG116" s="52"/>
      <c r="AH116" s="53"/>
      <c r="AI116" s="53"/>
      <c r="AJ116" s="53"/>
      <c r="AK116" s="53"/>
      <c r="AL116" s="53"/>
      <c r="AM116" s="53"/>
      <c r="AN116" s="53"/>
      <c r="AO116" s="53"/>
      <c r="AP116" s="53"/>
      <c r="AQ116" s="54"/>
    </row>
    <row r="117" spans="3:43" ht="15" customHeight="1" x14ac:dyDescent="0.25">
      <c r="C117" s="57"/>
      <c r="D117" s="58"/>
      <c r="E117" s="49" t="s">
        <v>225</v>
      </c>
      <c r="F117" s="50"/>
      <c r="G117" s="51"/>
      <c r="H117" s="7"/>
      <c r="I117" s="52"/>
      <c r="J117" s="53"/>
      <c r="K117" s="53"/>
      <c r="L117" s="53"/>
      <c r="M117" s="53"/>
      <c r="N117" s="53"/>
      <c r="O117" s="53"/>
      <c r="P117" s="53"/>
      <c r="Q117" s="53"/>
      <c r="R117" s="53"/>
      <c r="S117" s="54"/>
      <c r="U117" s="52"/>
      <c r="V117" s="53"/>
      <c r="W117" s="53"/>
      <c r="X117" s="53"/>
      <c r="Y117" s="53"/>
      <c r="Z117" s="53"/>
      <c r="AA117" s="53"/>
      <c r="AB117" s="53"/>
      <c r="AC117" s="53"/>
      <c r="AD117" s="53"/>
      <c r="AE117" s="54"/>
      <c r="AG117" s="52"/>
      <c r="AH117" s="53"/>
      <c r="AI117" s="53"/>
      <c r="AJ117" s="53"/>
      <c r="AK117" s="53"/>
      <c r="AL117" s="53"/>
      <c r="AM117" s="53"/>
      <c r="AN117" s="53"/>
      <c r="AO117" s="53"/>
      <c r="AP117" s="53"/>
      <c r="AQ117" s="54"/>
    </row>
    <row r="118" spans="3:43" ht="15" customHeight="1" x14ac:dyDescent="0.25">
      <c r="C118" s="57"/>
      <c r="D118" s="58"/>
      <c r="E118" s="49" t="s">
        <v>226</v>
      </c>
      <c r="F118" s="50"/>
      <c r="G118" s="51"/>
      <c r="H118" s="7"/>
      <c r="I118" s="52"/>
      <c r="J118" s="53"/>
      <c r="K118" s="53"/>
      <c r="L118" s="53"/>
      <c r="M118" s="53"/>
      <c r="N118" s="53"/>
      <c r="O118" s="53"/>
      <c r="P118" s="53"/>
      <c r="Q118" s="53"/>
      <c r="R118" s="53"/>
      <c r="S118" s="54"/>
      <c r="U118" s="52"/>
      <c r="V118" s="53"/>
      <c r="W118" s="53"/>
      <c r="X118" s="53"/>
      <c r="Y118" s="53"/>
      <c r="Z118" s="53"/>
      <c r="AA118" s="53"/>
      <c r="AB118" s="53"/>
      <c r="AC118" s="53"/>
      <c r="AD118" s="53"/>
      <c r="AE118" s="54"/>
      <c r="AG118" s="52"/>
      <c r="AH118" s="53"/>
      <c r="AI118" s="53"/>
      <c r="AJ118" s="53"/>
      <c r="AK118" s="53"/>
      <c r="AL118" s="53"/>
      <c r="AM118" s="53"/>
      <c r="AN118" s="53"/>
      <c r="AO118" s="53"/>
      <c r="AP118" s="53"/>
      <c r="AQ118" s="54"/>
    </row>
    <row r="119" spans="3:43" ht="15" customHeight="1" x14ac:dyDescent="0.25">
      <c r="C119" s="57"/>
      <c r="D119" s="58"/>
      <c r="E119" s="49" t="s">
        <v>227</v>
      </c>
      <c r="F119" s="50"/>
      <c r="G119" s="51"/>
      <c r="H119" s="7"/>
      <c r="I119" s="52"/>
      <c r="J119" s="53"/>
      <c r="K119" s="53"/>
      <c r="L119" s="53"/>
      <c r="M119" s="53"/>
      <c r="N119" s="53"/>
      <c r="O119" s="53"/>
      <c r="P119" s="53"/>
      <c r="Q119" s="53"/>
      <c r="R119" s="53"/>
      <c r="S119" s="54"/>
      <c r="U119" s="52"/>
      <c r="V119" s="53"/>
      <c r="W119" s="53"/>
      <c r="X119" s="53"/>
      <c r="Y119" s="53"/>
      <c r="Z119" s="53"/>
      <c r="AA119" s="53"/>
      <c r="AB119" s="53"/>
      <c r="AC119" s="53"/>
      <c r="AD119" s="53"/>
      <c r="AE119" s="54"/>
      <c r="AG119" s="52"/>
      <c r="AH119" s="53"/>
      <c r="AI119" s="53"/>
      <c r="AJ119" s="53"/>
      <c r="AK119" s="53"/>
      <c r="AL119" s="53"/>
      <c r="AM119" s="53"/>
      <c r="AN119" s="53"/>
      <c r="AO119" s="53"/>
      <c r="AP119" s="53"/>
      <c r="AQ119" s="54"/>
    </row>
    <row r="120" spans="3:43" ht="15" customHeight="1" x14ac:dyDescent="0.25">
      <c r="C120" s="57"/>
      <c r="D120" s="58"/>
      <c r="E120" s="49" t="s">
        <v>228</v>
      </c>
      <c r="F120" s="50"/>
      <c r="G120" s="51"/>
      <c r="H120" s="7"/>
      <c r="I120" s="52"/>
      <c r="J120" s="53"/>
      <c r="K120" s="53"/>
      <c r="L120" s="53"/>
      <c r="M120" s="53"/>
      <c r="N120" s="53"/>
      <c r="O120" s="53"/>
      <c r="P120" s="53"/>
      <c r="Q120" s="53"/>
      <c r="R120" s="53"/>
      <c r="S120" s="54"/>
      <c r="U120" s="52"/>
      <c r="V120" s="53"/>
      <c r="W120" s="53"/>
      <c r="X120" s="53"/>
      <c r="Y120" s="53"/>
      <c r="Z120" s="53"/>
      <c r="AA120" s="53"/>
      <c r="AB120" s="53"/>
      <c r="AC120" s="53"/>
      <c r="AD120" s="53"/>
      <c r="AE120" s="54"/>
      <c r="AG120" s="52"/>
      <c r="AH120" s="53"/>
      <c r="AI120" s="53"/>
      <c r="AJ120" s="53"/>
      <c r="AK120" s="53"/>
      <c r="AL120" s="53"/>
      <c r="AM120" s="53"/>
      <c r="AN120" s="53"/>
      <c r="AO120" s="53"/>
      <c r="AP120" s="53"/>
      <c r="AQ120" s="54"/>
    </row>
    <row r="121" spans="3:43" ht="15" customHeight="1" x14ac:dyDescent="0.25">
      <c r="C121" s="59"/>
      <c r="D121" s="60"/>
      <c r="E121" s="49" t="s">
        <v>229</v>
      </c>
      <c r="F121" s="50"/>
      <c r="G121" s="51"/>
      <c r="H121" s="7"/>
      <c r="I121" s="52"/>
      <c r="J121" s="53"/>
      <c r="K121" s="53"/>
      <c r="L121" s="53"/>
      <c r="M121" s="53"/>
      <c r="N121" s="53"/>
      <c r="O121" s="53"/>
      <c r="P121" s="53"/>
      <c r="Q121" s="53"/>
      <c r="R121" s="53"/>
      <c r="S121" s="54"/>
      <c r="U121" s="52"/>
      <c r="V121" s="53"/>
      <c r="W121" s="53"/>
      <c r="X121" s="53"/>
      <c r="Y121" s="53"/>
      <c r="Z121" s="53"/>
      <c r="AA121" s="53"/>
      <c r="AB121" s="53"/>
      <c r="AC121" s="53"/>
      <c r="AD121" s="53"/>
      <c r="AE121" s="54"/>
      <c r="AG121" s="52"/>
      <c r="AH121" s="53"/>
      <c r="AI121" s="53"/>
      <c r="AJ121" s="53"/>
      <c r="AK121" s="53"/>
      <c r="AL121" s="53"/>
      <c r="AM121" s="53"/>
      <c r="AN121" s="53"/>
      <c r="AO121" s="53"/>
      <c r="AP121" s="53"/>
      <c r="AQ121" s="54"/>
    </row>
    <row r="122" spans="3:43" ht="5.0999999999999996" customHeight="1" x14ac:dyDescent="0.25">
      <c r="T122" s="29"/>
      <c r="X122" s="9"/>
    </row>
    <row r="123" spans="3:43" ht="15" customHeight="1" x14ac:dyDescent="0.25">
      <c r="C123" s="55" t="s">
        <v>234</v>
      </c>
      <c r="D123" s="56"/>
      <c r="E123" s="49" t="s">
        <v>223</v>
      </c>
      <c r="F123" s="50"/>
      <c r="G123" s="51"/>
      <c r="H123" s="7"/>
      <c r="I123" s="52"/>
      <c r="J123" s="53"/>
      <c r="K123" s="53"/>
      <c r="L123" s="53"/>
      <c r="M123" s="53"/>
      <c r="N123" s="53"/>
      <c r="O123" s="53"/>
      <c r="P123" s="53"/>
      <c r="Q123" s="53"/>
      <c r="R123" s="53"/>
      <c r="S123" s="54"/>
      <c r="U123" s="52"/>
      <c r="V123" s="53"/>
      <c r="W123" s="53"/>
      <c r="X123" s="53"/>
      <c r="Y123" s="53"/>
      <c r="Z123" s="53"/>
      <c r="AA123" s="53"/>
      <c r="AB123" s="53"/>
      <c r="AC123" s="53"/>
      <c r="AD123" s="53"/>
      <c r="AE123" s="54"/>
      <c r="AG123" s="52"/>
      <c r="AH123" s="53"/>
      <c r="AI123" s="53"/>
      <c r="AJ123" s="53"/>
      <c r="AK123" s="53"/>
      <c r="AL123" s="53"/>
      <c r="AM123" s="53"/>
      <c r="AN123" s="53"/>
      <c r="AO123" s="53"/>
      <c r="AP123" s="53"/>
      <c r="AQ123" s="54"/>
    </row>
    <row r="124" spans="3:43" ht="15" customHeight="1" x14ac:dyDescent="0.25">
      <c r="C124" s="57"/>
      <c r="D124" s="58"/>
      <c r="E124" s="49" t="s">
        <v>224</v>
      </c>
      <c r="F124" s="50"/>
      <c r="G124" s="51"/>
      <c r="H124" s="7"/>
      <c r="I124" s="52"/>
      <c r="J124" s="53"/>
      <c r="K124" s="53"/>
      <c r="L124" s="53"/>
      <c r="M124" s="53"/>
      <c r="N124" s="53"/>
      <c r="O124" s="53"/>
      <c r="P124" s="53"/>
      <c r="Q124" s="53"/>
      <c r="R124" s="53"/>
      <c r="S124" s="54"/>
      <c r="U124" s="52"/>
      <c r="V124" s="53"/>
      <c r="W124" s="53"/>
      <c r="X124" s="53"/>
      <c r="Y124" s="53"/>
      <c r="Z124" s="53"/>
      <c r="AA124" s="53"/>
      <c r="AB124" s="53"/>
      <c r="AC124" s="53"/>
      <c r="AD124" s="53"/>
      <c r="AE124" s="54"/>
      <c r="AG124" s="52"/>
      <c r="AH124" s="53"/>
      <c r="AI124" s="53"/>
      <c r="AJ124" s="53"/>
      <c r="AK124" s="53"/>
      <c r="AL124" s="53"/>
      <c r="AM124" s="53"/>
      <c r="AN124" s="53"/>
      <c r="AO124" s="53"/>
      <c r="AP124" s="53"/>
      <c r="AQ124" s="54"/>
    </row>
    <row r="125" spans="3:43" ht="15" customHeight="1" x14ac:dyDescent="0.25">
      <c r="C125" s="57"/>
      <c r="D125" s="58"/>
      <c r="E125" s="49" t="s">
        <v>225</v>
      </c>
      <c r="F125" s="50"/>
      <c r="G125" s="51"/>
      <c r="H125" s="7"/>
      <c r="I125" s="52"/>
      <c r="J125" s="53"/>
      <c r="K125" s="53"/>
      <c r="L125" s="53"/>
      <c r="M125" s="53"/>
      <c r="N125" s="53"/>
      <c r="O125" s="53"/>
      <c r="P125" s="53"/>
      <c r="Q125" s="53"/>
      <c r="R125" s="53"/>
      <c r="S125" s="54"/>
      <c r="U125" s="52"/>
      <c r="V125" s="53"/>
      <c r="W125" s="53"/>
      <c r="X125" s="53"/>
      <c r="Y125" s="53"/>
      <c r="Z125" s="53"/>
      <c r="AA125" s="53"/>
      <c r="AB125" s="53"/>
      <c r="AC125" s="53"/>
      <c r="AD125" s="53"/>
      <c r="AE125" s="54"/>
      <c r="AG125" s="52"/>
      <c r="AH125" s="53"/>
      <c r="AI125" s="53"/>
      <c r="AJ125" s="53"/>
      <c r="AK125" s="53"/>
      <c r="AL125" s="53"/>
      <c r="AM125" s="53"/>
      <c r="AN125" s="53"/>
      <c r="AO125" s="53"/>
      <c r="AP125" s="53"/>
      <c r="AQ125" s="54"/>
    </row>
    <row r="126" spans="3:43" ht="15" customHeight="1" x14ac:dyDescent="0.25">
      <c r="C126" s="57"/>
      <c r="D126" s="58"/>
      <c r="E126" s="49" t="s">
        <v>226</v>
      </c>
      <c r="F126" s="50"/>
      <c r="G126" s="51"/>
      <c r="H126" s="7"/>
      <c r="I126" s="52"/>
      <c r="J126" s="53"/>
      <c r="K126" s="53"/>
      <c r="L126" s="53"/>
      <c r="M126" s="53"/>
      <c r="N126" s="53"/>
      <c r="O126" s="53"/>
      <c r="P126" s="53"/>
      <c r="Q126" s="53"/>
      <c r="R126" s="53"/>
      <c r="S126" s="54"/>
      <c r="U126" s="52"/>
      <c r="V126" s="53"/>
      <c r="W126" s="53"/>
      <c r="X126" s="53"/>
      <c r="Y126" s="53"/>
      <c r="Z126" s="53"/>
      <c r="AA126" s="53"/>
      <c r="AB126" s="53"/>
      <c r="AC126" s="53"/>
      <c r="AD126" s="53"/>
      <c r="AE126" s="54"/>
      <c r="AG126" s="52"/>
      <c r="AH126" s="53"/>
      <c r="AI126" s="53"/>
      <c r="AJ126" s="53"/>
      <c r="AK126" s="53"/>
      <c r="AL126" s="53"/>
      <c r="AM126" s="53"/>
      <c r="AN126" s="53"/>
      <c r="AO126" s="53"/>
      <c r="AP126" s="53"/>
      <c r="AQ126" s="54"/>
    </row>
    <row r="127" spans="3:43" ht="15" customHeight="1" x14ac:dyDescent="0.25">
      <c r="C127" s="57"/>
      <c r="D127" s="58"/>
      <c r="E127" s="49" t="s">
        <v>227</v>
      </c>
      <c r="F127" s="50"/>
      <c r="G127" s="51"/>
      <c r="H127" s="7"/>
      <c r="I127" s="52"/>
      <c r="J127" s="53"/>
      <c r="K127" s="53"/>
      <c r="L127" s="53"/>
      <c r="M127" s="53"/>
      <c r="N127" s="53"/>
      <c r="O127" s="53"/>
      <c r="P127" s="53"/>
      <c r="Q127" s="53"/>
      <c r="R127" s="53"/>
      <c r="S127" s="54"/>
      <c r="U127" s="52"/>
      <c r="V127" s="53"/>
      <c r="W127" s="53"/>
      <c r="X127" s="53"/>
      <c r="Y127" s="53"/>
      <c r="Z127" s="53"/>
      <c r="AA127" s="53"/>
      <c r="AB127" s="53"/>
      <c r="AC127" s="53"/>
      <c r="AD127" s="53"/>
      <c r="AE127" s="54"/>
      <c r="AG127" s="52"/>
      <c r="AH127" s="53"/>
      <c r="AI127" s="53"/>
      <c r="AJ127" s="53"/>
      <c r="AK127" s="53"/>
      <c r="AL127" s="53"/>
      <c r="AM127" s="53"/>
      <c r="AN127" s="53"/>
      <c r="AO127" s="53"/>
      <c r="AP127" s="53"/>
      <c r="AQ127" s="54"/>
    </row>
    <row r="128" spans="3:43" ht="15" customHeight="1" x14ac:dyDescent="0.25">
      <c r="C128" s="57"/>
      <c r="D128" s="58"/>
      <c r="E128" s="49" t="s">
        <v>228</v>
      </c>
      <c r="F128" s="50"/>
      <c r="G128" s="51"/>
      <c r="H128" s="7"/>
      <c r="I128" s="52"/>
      <c r="J128" s="53"/>
      <c r="K128" s="53"/>
      <c r="L128" s="53"/>
      <c r="M128" s="53"/>
      <c r="N128" s="53"/>
      <c r="O128" s="53"/>
      <c r="P128" s="53"/>
      <c r="Q128" s="53"/>
      <c r="R128" s="53"/>
      <c r="S128" s="54"/>
      <c r="U128" s="52"/>
      <c r="V128" s="53"/>
      <c r="W128" s="53"/>
      <c r="X128" s="53"/>
      <c r="Y128" s="53"/>
      <c r="Z128" s="53"/>
      <c r="AA128" s="53"/>
      <c r="AB128" s="53"/>
      <c r="AC128" s="53"/>
      <c r="AD128" s="53"/>
      <c r="AE128" s="54"/>
      <c r="AG128" s="52"/>
      <c r="AH128" s="53"/>
      <c r="AI128" s="53"/>
      <c r="AJ128" s="53"/>
      <c r="AK128" s="53"/>
      <c r="AL128" s="53"/>
      <c r="AM128" s="53"/>
      <c r="AN128" s="53"/>
      <c r="AO128" s="53"/>
      <c r="AP128" s="53"/>
      <c r="AQ128" s="54"/>
    </row>
    <row r="129" spans="2:49" ht="15" customHeight="1" x14ac:dyDescent="0.25">
      <c r="C129" s="59"/>
      <c r="D129" s="60"/>
      <c r="E129" s="49" t="s">
        <v>229</v>
      </c>
      <c r="F129" s="50"/>
      <c r="G129" s="51"/>
      <c r="H129" s="7"/>
      <c r="I129" s="52"/>
      <c r="J129" s="53"/>
      <c r="K129" s="53"/>
      <c r="L129" s="53"/>
      <c r="M129" s="53"/>
      <c r="N129" s="53"/>
      <c r="O129" s="53"/>
      <c r="P129" s="53"/>
      <c r="Q129" s="53"/>
      <c r="R129" s="53"/>
      <c r="S129" s="54"/>
      <c r="U129" s="52"/>
      <c r="V129" s="53"/>
      <c r="W129" s="53"/>
      <c r="X129" s="53"/>
      <c r="Y129" s="53"/>
      <c r="Z129" s="53"/>
      <c r="AA129" s="53"/>
      <c r="AB129" s="53"/>
      <c r="AC129" s="53"/>
      <c r="AD129" s="53"/>
      <c r="AE129" s="54"/>
      <c r="AG129" s="52"/>
      <c r="AH129" s="53"/>
      <c r="AI129" s="53"/>
      <c r="AJ129" s="53"/>
      <c r="AK129" s="53"/>
      <c r="AL129" s="53"/>
      <c r="AM129" s="53"/>
      <c r="AN129" s="53"/>
      <c r="AO129" s="53"/>
      <c r="AP129" s="53"/>
      <c r="AQ129" s="54"/>
    </row>
    <row r="130" spans="2:49" x14ac:dyDescent="0.25"/>
    <row r="131" spans="2:49" x14ac:dyDescent="0.25">
      <c r="C131" s="104" t="s">
        <v>111</v>
      </c>
      <c r="D131" s="105"/>
      <c r="E131" s="105"/>
      <c r="F131" s="105"/>
      <c r="G131" s="105"/>
      <c r="H131" s="105"/>
      <c r="I131" s="105"/>
      <c r="J131" s="105"/>
      <c r="K131" s="105"/>
      <c r="L131" s="106"/>
      <c r="N131" s="130" t="s">
        <v>34</v>
      </c>
      <c r="O131" s="131"/>
      <c r="P131" s="132"/>
      <c r="U131" s="130" t="s">
        <v>35</v>
      </c>
      <c r="V131" s="131"/>
      <c r="W131" s="132"/>
      <c r="X131" s="9"/>
      <c r="AB131" s="130" t="s">
        <v>36</v>
      </c>
      <c r="AC131" s="131"/>
      <c r="AD131" s="132"/>
    </row>
    <row r="132" spans="2:49" ht="5.0999999999999996" customHeight="1" x14ac:dyDescent="0.25">
      <c r="X132" s="9"/>
    </row>
    <row r="133" spans="2:49" x14ac:dyDescent="0.25">
      <c r="C133" s="49" t="s">
        <v>38</v>
      </c>
      <c r="D133" s="50"/>
      <c r="E133" s="50"/>
      <c r="F133" s="50"/>
      <c r="G133" s="50"/>
      <c r="H133" s="50"/>
      <c r="I133" s="50"/>
      <c r="J133" s="50"/>
      <c r="K133" s="50"/>
      <c r="L133" s="51"/>
      <c r="M133" s="7" t="s">
        <v>28</v>
      </c>
      <c r="N133" s="46"/>
      <c r="O133" s="47"/>
      <c r="P133" s="48"/>
      <c r="Q133">
        <f>IF(N133&gt;0,1,0)</f>
        <v>0</v>
      </c>
      <c r="U133" s="46"/>
      <c r="V133" s="47"/>
      <c r="W133" s="48"/>
      <c r="X133" s="9"/>
      <c r="AB133" s="46"/>
      <c r="AC133" s="47"/>
      <c r="AD133" s="48"/>
    </row>
    <row r="134" spans="2:49" hidden="1" x14ac:dyDescent="0.25">
      <c r="C134" s="49" t="s">
        <v>37</v>
      </c>
      <c r="D134" s="50"/>
      <c r="E134" s="50"/>
      <c r="F134" s="50"/>
      <c r="G134" s="50"/>
      <c r="H134" s="50"/>
      <c r="I134" s="50"/>
      <c r="J134" s="50"/>
      <c r="K134" s="50"/>
      <c r="L134" s="51"/>
      <c r="M134" s="27" t="s">
        <v>28</v>
      </c>
      <c r="N134" s="46">
        <v>1</v>
      </c>
      <c r="O134" s="47"/>
      <c r="P134" s="48"/>
      <c r="Q134">
        <f>IF(N134+N135+U134+U135+AB134+AB135&gt;0,1,0)</f>
        <v>1</v>
      </c>
      <c r="T134" s="27" t="s">
        <v>28</v>
      </c>
      <c r="U134" s="46"/>
      <c r="V134" s="47"/>
      <c r="W134" s="48"/>
      <c r="X134">
        <f>IF(N134+N135+U134+U135+AB134+AB135&gt;0,1,0)</f>
        <v>1</v>
      </c>
      <c r="AA134" s="27" t="s">
        <v>28</v>
      </c>
      <c r="AB134" s="46"/>
      <c r="AC134" s="47"/>
      <c r="AD134" s="48"/>
      <c r="AE134">
        <f>IF(N134+N135+U134+U135+AB134+AB135&gt;0,1,0)</f>
        <v>1</v>
      </c>
    </row>
    <row r="135" spans="2:49" hidden="1" x14ac:dyDescent="0.25">
      <c r="C135" s="49" t="s">
        <v>197</v>
      </c>
      <c r="D135" s="50"/>
      <c r="E135" s="50"/>
      <c r="F135" s="50"/>
      <c r="G135" s="50"/>
      <c r="H135" s="50"/>
      <c r="I135" s="50"/>
      <c r="J135" s="50"/>
      <c r="K135" s="50"/>
      <c r="L135" s="51"/>
      <c r="M135" s="27" t="s">
        <v>28</v>
      </c>
      <c r="N135" s="46"/>
      <c r="O135" s="47"/>
      <c r="P135" s="48"/>
      <c r="Q135">
        <f>IF(N134+N135+U134+U135+AB134+AB135&gt;0,1,0)</f>
        <v>1</v>
      </c>
      <c r="T135" s="27" t="s">
        <v>28</v>
      </c>
      <c r="U135" s="46"/>
      <c r="V135" s="47"/>
      <c r="W135" s="48"/>
      <c r="X135">
        <f>IF(N134+N135+U134+U135+AB134+AB135&gt;0,1,0)</f>
        <v>1</v>
      </c>
      <c r="AA135" s="27" t="s">
        <v>28</v>
      </c>
      <c r="AB135" s="46"/>
      <c r="AC135" s="47"/>
      <c r="AD135" s="48"/>
      <c r="AE135">
        <f>IF(N134+N135+U134+U135+AB134+AB135&gt;0,1,0)</f>
        <v>1</v>
      </c>
    </row>
    <row r="136" spans="2:49" ht="15" customHeight="1" x14ac:dyDescent="0.25">
      <c r="X136" s="9"/>
    </row>
    <row r="137" spans="2:49" s="19" customFormat="1" x14ac:dyDescent="0.25">
      <c r="B137" s="71" t="s">
        <v>204</v>
      </c>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3"/>
      <c r="AE137" s="73"/>
      <c r="AF137" s="73"/>
      <c r="AG137" s="73"/>
      <c r="AH137" s="73"/>
      <c r="AI137" s="73"/>
      <c r="AJ137" s="73"/>
      <c r="AK137" s="73"/>
      <c r="AL137" s="73"/>
      <c r="AM137" s="73"/>
      <c r="AN137" s="73"/>
      <c r="AO137" s="73"/>
      <c r="AP137" s="73"/>
      <c r="AQ137" s="73"/>
      <c r="AR137"/>
    </row>
    <row r="138" spans="2:49" ht="5.0999999999999996" customHeight="1" x14ac:dyDescent="0.25">
      <c r="X138" s="9"/>
    </row>
    <row r="139" spans="2:49" ht="15" customHeight="1" x14ac:dyDescent="0.25">
      <c r="C139" s="104" t="s">
        <v>202</v>
      </c>
      <c r="D139" s="105"/>
      <c r="E139" s="105"/>
      <c r="F139" s="105"/>
      <c r="G139" s="105"/>
      <c r="H139" s="105"/>
      <c r="I139" s="105"/>
      <c r="J139" s="105"/>
      <c r="K139" s="105"/>
      <c r="L139" s="106"/>
      <c r="X139" s="9"/>
    </row>
    <row r="140" spans="2:49" ht="5.0999999999999996" customHeight="1" x14ac:dyDescent="0.25">
      <c r="X140" s="9"/>
    </row>
    <row r="141" spans="2:49" x14ac:dyDescent="0.25">
      <c r="B141" s="7" t="s">
        <v>28</v>
      </c>
      <c r="C141" s="49" t="s">
        <v>83</v>
      </c>
      <c r="D141" s="50"/>
      <c r="E141" s="50"/>
      <c r="F141" s="50"/>
      <c r="G141" s="50"/>
      <c r="H141" s="50"/>
      <c r="I141" s="50"/>
      <c r="J141" s="50"/>
      <c r="K141" s="50"/>
      <c r="L141" s="50"/>
      <c r="M141" s="50"/>
      <c r="N141" s="50"/>
      <c r="O141" s="50"/>
      <c r="P141" s="50"/>
      <c r="Q141" s="51"/>
      <c r="R141" s="46"/>
      <c r="S141" s="48"/>
      <c r="T141">
        <f>IF(ISBLANK(R141),0,IF(TRIM(R141)="",0,1))</f>
        <v>0</v>
      </c>
      <c r="AS141" s="19"/>
      <c r="AT141" s="19"/>
      <c r="AU141" s="19"/>
      <c r="AV141" s="19"/>
      <c r="AW141" s="19"/>
    </row>
    <row r="142" spans="2:49" ht="5.0999999999999996" customHeight="1" x14ac:dyDescent="0.25">
      <c r="AS142" s="19"/>
      <c r="AT142" s="19"/>
      <c r="AU142" s="19"/>
      <c r="AV142" s="19"/>
      <c r="AW142" s="19"/>
    </row>
    <row r="143" spans="2:49" x14ac:dyDescent="0.25">
      <c r="B143" s="7" t="s">
        <v>28</v>
      </c>
      <c r="C143" s="49" t="s">
        <v>84</v>
      </c>
      <c r="D143" s="50"/>
      <c r="E143" s="50"/>
      <c r="F143" s="50"/>
      <c r="G143" s="50"/>
      <c r="H143" s="50"/>
      <c r="I143" s="50"/>
      <c r="J143" s="50"/>
      <c r="K143" s="50"/>
      <c r="L143" s="50"/>
      <c r="M143" s="50"/>
      <c r="N143" s="50"/>
      <c r="O143" s="50"/>
      <c r="P143" s="50"/>
      <c r="Q143" s="51"/>
      <c r="R143" s="46"/>
      <c r="S143" s="48"/>
      <c r="T143">
        <f>IF(ISBLANK(R143),0,IF(TRIM(R143)="",0,1))</f>
        <v>0</v>
      </c>
      <c r="AS143" s="19"/>
      <c r="AT143" s="19"/>
      <c r="AU143" s="19"/>
      <c r="AV143" s="19"/>
      <c r="AW143" s="19"/>
    </row>
    <row r="144" spans="2:49" ht="5.0999999999999996" customHeight="1" x14ac:dyDescent="0.25">
      <c r="X144" s="9"/>
    </row>
    <row r="145" spans="3:53" ht="5.0999999999999996" customHeight="1" x14ac:dyDescent="0.25">
      <c r="X145" s="9"/>
    </row>
    <row r="146" spans="3:53" ht="15" customHeight="1" x14ac:dyDescent="0.25">
      <c r="C146" s="104" t="s">
        <v>112</v>
      </c>
      <c r="D146" s="105"/>
      <c r="E146" s="105"/>
      <c r="F146" s="105"/>
      <c r="G146" s="105"/>
      <c r="H146" s="105"/>
      <c r="I146" s="105"/>
      <c r="J146" s="105"/>
      <c r="K146" s="105"/>
      <c r="L146" s="106"/>
      <c r="X146" s="9"/>
    </row>
    <row r="147" spans="3:53" ht="5.0999999999999996" customHeight="1" x14ac:dyDescent="0.25">
      <c r="X147" s="9"/>
    </row>
    <row r="148" spans="3:53" ht="15" customHeight="1" x14ac:dyDescent="0.25">
      <c r="C148" s="65" t="s">
        <v>149</v>
      </c>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row>
    <row r="149" spans="3:53" ht="5.0999999999999996" customHeight="1" x14ac:dyDescent="0.25">
      <c r="X149" s="9"/>
    </row>
    <row r="150" spans="3:53" x14ac:dyDescent="0.25">
      <c r="C150" s="49" t="s">
        <v>62</v>
      </c>
      <c r="D150" s="50"/>
      <c r="E150" s="50"/>
      <c r="F150" s="50"/>
      <c r="G150" s="50"/>
      <c r="H150" s="50"/>
      <c r="I150" s="50"/>
      <c r="J150" s="50"/>
      <c r="K150" s="50"/>
      <c r="L150" s="51"/>
      <c r="M150" s="7"/>
      <c r="N150" s="133" t="s">
        <v>23</v>
      </c>
      <c r="O150" s="134"/>
      <c r="P150" s="135"/>
      <c r="U150" s="46"/>
      <c r="V150" s="47"/>
      <c r="W150" s="48"/>
      <c r="X150" s="9"/>
      <c r="AB150" s="46"/>
      <c r="AC150" s="47"/>
      <c r="AD150" s="48"/>
    </row>
    <row r="151" spans="3:53" x14ac:dyDescent="0.25">
      <c r="C151" s="49" t="s">
        <v>63</v>
      </c>
      <c r="D151" s="50"/>
      <c r="E151" s="50"/>
      <c r="F151" s="50"/>
      <c r="G151" s="50"/>
      <c r="H151" s="50"/>
      <c r="I151" s="50"/>
      <c r="J151" s="50"/>
      <c r="K151" s="50"/>
      <c r="L151" s="51"/>
      <c r="M151" s="27" t="s">
        <v>28</v>
      </c>
      <c r="N151" s="46"/>
      <c r="O151" s="47"/>
      <c r="P151" s="48"/>
      <c r="Q151">
        <f>IF(S151+Z151+AG151&gt;0,1,0)</f>
        <v>0</v>
      </c>
      <c r="R151" s="29"/>
      <c r="S151" s="29">
        <f>IF(N151="Si",1,0)</f>
        <v>0</v>
      </c>
      <c r="T151" s="27" t="s">
        <v>28</v>
      </c>
      <c r="U151" s="46"/>
      <c r="V151" s="47"/>
      <c r="W151" s="48"/>
      <c r="X151">
        <f>IF(S151+Z151+AG151&gt;0,1,0)</f>
        <v>0</v>
      </c>
      <c r="Y151" s="29"/>
      <c r="Z151" s="29">
        <f>IF(U151="Si",1,0)</f>
        <v>0</v>
      </c>
      <c r="AA151" s="27" t="s">
        <v>28</v>
      </c>
      <c r="AB151" s="46"/>
      <c r="AC151" s="47"/>
      <c r="AD151" s="48"/>
      <c r="AE151">
        <f>IF(S151+Z151+AG151&gt;0,1,0)</f>
        <v>0</v>
      </c>
      <c r="AF151" s="29"/>
      <c r="AG151" s="29">
        <f>IF(AB151="Si",1,0)</f>
        <v>0</v>
      </c>
      <c r="AN151" s="28"/>
    </row>
    <row r="152" spans="3:53" ht="5.0999999999999996" customHeight="1" x14ac:dyDescent="0.25">
      <c r="R152" s="29"/>
      <c r="S152" s="29"/>
      <c r="X152" s="9"/>
      <c r="Y152" s="29"/>
      <c r="Z152" s="29"/>
      <c r="AF152" s="29"/>
      <c r="AG152" s="29"/>
    </row>
    <row r="153" spans="3:53" x14ac:dyDescent="0.25">
      <c r="C153" s="49" t="s">
        <v>64</v>
      </c>
      <c r="D153" s="50"/>
      <c r="E153" s="50"/>
      <c r="F153" s="50"/>
      <c r="G153" s="50"/>
      <c r="H153" s="50"/>
      <c r="I153" s="50"/>
      <c r="J153" s="50"/>
      <c r="K153" s="50"/>
      <c r="L153" s="51"/>
      <c r="M153" s="27" t="str">
        <f>IF(R30="Si","ä","")</f>
        <v/>
      </c>
      <c r="N153" s="46"/>
      <c r="O153" s="47"/>
      <c r="P153" s="48"/>
      <c r="Q153">
        <f>IF(R30="",2,IF(R30="No",2,IF(S153+Z153+AG153&gt;0,IF(R153+Y153+AF153&gt;0,1,0),0)))</f>
        <v>2</v>
      </c>
      <c r="R153" s="29">
        <f>IF(N153="Si",1,0)</f>
        <v>0</v>
      </c>
      <c r="S153" s="29">
        <f>IF(N153&lt;&gt;"",1,0)</f>
        <v>0</v>
      </c>
      <c r="T153" s="27" t="str">
        <f>IF(R30="Si","ä","")</f>
        <v/>
      </c>
      <c r="U153" s="46"/>
      <c r="V153" s="47"/>
      <c r="W153" s="48"/>
      <c r="X153">
        <f>+Q153</f>
        <v>2</v>
      </c>
      <c r="Y153" s="29">
        <f>IF(U153="Si",1,0)</f>
        <v>0</v>
      </c>
      <c r="Z153" s="29">
        <f>IF(U153&lt;&gt;"",1,0)</f>
        <v>0</v>
      </c>
      <c r="AA153" s="27" t="str">
        <f>IF(R30="Si","ä","")</f>
        <v/>
      </c>
      <c r="AB153" s="46"/>
      <c r="AC153" s="47"/>
      <c r="AD153" s="48"/>
      <c r="AE153">
        <f>+Q153</f>
        <v>2</v>
      </c>
      <c r="AF153" s="29">
        <f>IF(AB153="Si",1,0)</f>
        <v>0</v>
      </c>
      <c r="AG153" s="29">
        <f>IF(AB153&lt;&gt;"",1,0)</f>
        <v>0</v>
      </c>
      <c r="AH153" s="18" t="str">
        <f>IF(Q153=0,"Al menos uno debe disponer de Traum.","")</f>
        <v/>
      </c>
    </row>
    <row r="154" spans="3:53" x14ac:dyDescent="0.25">
      <c r="C154" s="49" t="s">
        <v>65</v>
      </c>
      <c r="D154" s="50"/>
      <c r="E154" s="50"/>
      <c r="F154" s="50"/>
      <c r="G154" s="50"/>
      <c r="H154" s="50"/>
      <c r="I154" s="50"/>
      <c r="J154" s="50"/>
      <c r="K154" s="50"/>
      <c r="L154" s="51"/>
      <c r="M154" s="27" t="str">
        <f>IF(R32="Si","ä","")</f>
        <v/>
      </c>
      <c r="N154" s="46"/>
      <c r="O154" s="47"/>
      <c r="P154" s="48"/>
      <c r="Q154">
        <f>IF(R32="",2,IF(R32="No",2,IF(S154+Z154+AG154&gt;0,IF(R154+Y154+AF154&gt;0,1,0),0)))</f>
        <v>2</v>
      </c>
      <c r="R154" s="29">
        <f>IF(N154="Si",1,0)</f>
        <v>0</v>
      </c>
      <c r="S154" s="29">
        <f>IF(N154&lt;&gt;"",1,0)</f>
        <v>0</v>
      </c>
      <c r="T154" s="27" t="str">
        <f>IF(R32="Si","ä","")</f>
        <v/>
      </c>
      <c r="U154" s="46"/>
      <c r="V154" s="47"/>
      <c r="W154" s="48"/>
      <c r="X154">
        <f>+Q154</f>
        <v>2</v>
      </c>
      <c r="Y154" s="29">
        <f>IF(U154="Si",1,0)</f>
        <v>0</v>
      </c>
      <c r="Z154" s="29">
        <f>IF(U154&lt;&gt;"",1,0)</f>
        <v>0</v>
      </c>
      <c r="AA154" s="27" t="str">
        <f>IF(R32="Si","ä","")</f>
        <v/>
      </c>
      <c r="AB154" s="46"/>
      <c r="AC154" s="47"/>
      <c r="AD154" s="48"/>
      <c r="AE154">
        <f>+Q154</f>
        <v>2</v>
      </c>
      <c r="AF154" s="29">
        <f>IF(AB154="Si",1,0)</f>
        <v>0</v>
      </c>
      <c r="AG154" s="29">
        <f>IF(AB154&lt;&gt;"",1,0)</f>
        <v>0</v>
      </c>
      <c r="AH154" s="18" t="str">
        <f>IF(Q154=0,"Al menos uno debe disponer de Enf.","")</f>
        <v/>
      </c>
    </row>
    <row r="155" spans="3:53" x14ac:dyDescent="0.25">
      <c r="X155" s="9"/>
    </row>
    <row r="156" spans="3:53" x14ac:dyDescent="0.25">
      <c r="C156" s="104" t="s">
        <v>113</v>
      </c>
      <c r="D156" s="105"/>
      <c r="E156" s="105"/>
      <c r="F156" s="105"/>
      <c r="G156" s="105"/>
      <c r="H156" s="105"/>
      <c r="I156" s="105"/>
      <c r="J156" s="105"/>
      <c r="K156" s="105"/>
      <c r="L156" s="106"/>
      <c r="Q156" s="29">
        <f>IF(N151&lt;&gt;"Si",1,Q159*Q160*Q161*Q162*Q163*Q164*Q165*Q166*Q167*Q168)</f>
        <v>1</v>
      </c>
      <c r="R156" s="29"/>
      <c r="S156" s="29"/>
      <c r="T156" s="29"/>
      <c r="U156" s="29"/>
      <c r="V156" s="29"/>
      <c r="W156" s="29"/>
      <c r="X156" s="29">
        <f>IF(U151&lt;&gt;"Si",1,X159*X160*X161*X162*X163*X164*X165*X166*X167*X168)</f>
        <v>1</v>
      </c>
      <c r="Y156" s="29"/>
      <c r="Z156" s="29"/>
      <c r="AA156" s="29"/>
      <c r="AB156" s="29"/>
      <c r="AC156" s="29"/>
      <c r="AD156" s="29"/>
      <c r="AE156" s="29">
        <f>IF(AB151&lt;&gt;"Si",1,AE159*AE160*AE161*AE162*AE163*AE164*AE165*AE166*AE167*AE168)</f>
        <v>1</v>
      </c>
    </row>
    <row r="157" spans="3:53" ht="5.0999999999999996" hidden="1" customHeight="1" x14ac:dyDescent="0.25">
      <c r="X157" s="9"/>
    </row>
    <row r="158" spans="3:53" hidden="1" x14ac:dyDescent="0.25">
      <c r="C158" s="147" t="s">
        <v>205</v>
      </c>
      <c r="D158" s="50"/>
      <c r="E158" s="50"/>
      <c r="F158" s="50"/>
      <c r="G158" s="50"/>
      <c r="H158" s="50"/>
      <c r="I158" s="50"/>
      <c r="J158" s="50"/>
      <c r="K158" s="50"/>
      <c r="L158" s="51"/>
      <c r="M158" s="65" t="s">
        <v>198</v>
      </c>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row>
    <row r="159" spans="3:53" hidden="1" x14ac:dyDescent="0.25">
      <c r="C159" s="74" t="s">
        <v>99</v>
      </c>
      <c r="D159" s="61"/>
      <c r="E159" s="61"/>
      <c r="F159" s="61"/>
      <c r="G159" s="61"/>
      <c r="H159" s="61"/>
      <c r="I159" s="61"/>
      <c r="J159" s="61"/>
      <c r="K159" s="61"/>
      <c r="L159" s="62"/>
      <c r="M159" s="27" t="str">
        <f>IF(N$151="Si","ä","")</f>
        <v/>
      </c>
      <c r="N159" s="46" t="s">
        <v>206</v>
      </c>
      <c r="O159" s="47"/>
      <c r="P159" s="48"/>
      <c r="Q159">
        <f>IF(N$151="Si",IF(S159&gt;0,1,0),2)</f>
        <v>2</v>
      </c>
      <c r="S159" s="29">
        <f>IF(N159="Si",1,0)</f>
        <v>1</v>
      </c>
      <c r="T159" s="27" t="str">
        <f t="shared" ref="T159:T168" si="9">IF(U$151="Si","ä","")</f>
        <v/>
      </c>
      <c r="U159" s="46" t="s">
        <v>206</v>
      </c>
      <c r="V159" s="47"/>
      <c r="W159" s="48"/>
      <c r="X159">
        <f>IF(U$151="Si",IF(Z159&gt;0,1,0),2)</f>
        <v>2</v>
      </c>
      <c r="Z159" s="29">
        <f>IF(U159="Si",1,0)</f>
        <v>1</v>
      </c>
      <c r="AA159" s="27" t="str">
        <f t="shared" ref="AA159:AA168" si="10">IF(AB$151="Si","ä","")</f>
        <v/>
      </c>
      <c r="AB159" s="46" t="s">
        <v>206</v>
      </c>
      <c r="AC159" s="47"/>
      <c r="AD159" s="48"/>
      <c r="AE159">
        <f>IF(AB$151="Si",IF(AG159&gt;0,1,0),2)</f>
        <v>2</v>
      </c>
      <c r="AG159" s="29">
        <f>IF(AB159="Si",1,0)</f>
        <v>1</v>
      </c>
    </row>
    <row r="160" spans="3:53" hidden="1" x14ac:dyDescent="0.25">
      <c r="C160" s="74" t="s">
        <v>100</v>
      </c>
      <c r="D160" s="61"/>
      <c r="E160" s="61"/>
      <c r="F160" s="61"/>
      <c r="G160" s="61"/>
      <c r="H160" s="61"/>
      <c r="I160" s="61"/>
      <c r="J160" s="61"/>
      <c r="K160" s="61"/>
      <c r="L160" s="62"/>
      <c r="M160" s="27" t="str">
        <f t="shared" ref="M160:M168" si="11">IF(N$151="Si","ä","")</f>
        <v/>
      </c>
      <c r="N160" s="46" t="s">
        <v>206</v>
      </c>
      <c r="O160" s="47"/>
      <c r="P160" s="48"/>
      <c r="Q160">
        <f t="shared" ref="Q160:Q168" si="12">IF(N$151="Si",IF(S160&gt;0,1,0),2)</f>
        <v>2</v>
      </c>
      <c r="S160" s="29">
        <f t="shared" ref="S160:S168" si="13">IF(N160="Si",1,0)</f>
        <v>1</v>
      </c>
      <c r="T160" s="27" t="str">
        <f t="shared" si="9"/>
        <v/>
      </c>
      <c r="U160" s="46" t="s">
        <v>206</v>
      </c>
      <c r="V160" s="47"/>
      <c r="W160" s="48"/>
      <c r="X160">
        <f t="shared" ref="X160:X168" si="14">IF(U$151="Si",IF(Z160&gt;0,1,0),2)</f>
        <v>2</v>
      </c>
      <c r="Z160" s="29">
        <f t="shared" ref="Z160:Z168" si="15">IF(U160="Si",1,0)</f>
        <v>1</v>
      </c>
      <c r="AA160" s="27" t="str">
        <f t="shared" si="10"/>
        <v/>
      </c>
      <c r="AB160" s="46" t="s">
        <v>206</v>
      </c>
      <c r="AC160" s="47"/>
      <c r="AD160" s="48"/>
      <c r="AE160">
        <f t="shared" ref="AE160:AE168" si="16">IF(AB$151="Si",IF(AG160&gt;0,1,0),2)</f>
        <v>2</v>
      </c>
      <c r="AG160" s="29">
        <f t="shared" ref="AG160:AG168" si="17">IF(AB160="Si",1,0)</f>
        <v>1</v>
      </c>
    </row>
    <row r="161" spans="3:37" hidden="1" x14ac:dyDescent="0.25">
      <c r="C161" s="74" t="s">
        <v>200</v>
      </c>
      <c r="D161" s="61"/>
      <c r="E161" s="61"/>
      <c r="F161" s="61"/>
      <c r="G161" s="61"/>
      <c r="H161" s="61"/>
      <c r="I161" s="61"/>
      <c r="J161" s="61"/>
      <c r="K161" s="61"/>
      <c r="L161" s="62"/>
      <c r="M161" s="27" t="str">
        <f t="shared" si="11"/>
        <v/>
      </c>
      <c r="N161" s="46" t="s">
        <v>206</v>
      </c>
      <c r="O161" s="47"/>
      <c r="P161" s="48"/>
      <c r="Q161">
        <f t="shared" si="12"/>
        <v>2</v>
      </c>
      <c r="S161" s="29">
        <f t="shared" si="13"/>
        <v>1</v>
      </c>
      <c r="T161" s="27" t="str">
        <f t="shared" si="9"/>
        <v/>
      </c>
      <c r="U161" s="46" t="s">
        <v>206</v>
      </c>
      <c r="V161" s="47"/>
      <c r="W161" s="48"/>
      <c r="X161">
        <f t="shared" si="14"/>
        <v>2</v>
      </c>
      <c r="Z161" s="29">
        <f t="shared" si="15"/>
        <v>1</v>
      </c>
      <c r="AA161" s="27" t="str">
        <f t="shared" si="10"/>
        <v/>
      </c>
      <c r="AB161" s="46" t="s">
        <v>206</v>
      </c>
      <c r="AC161" s="47"/>
      <c r="AD161" s="48"/>
      <c r="AE161">
        <f t="shared" si="16"/>
        <v>2</v>
      </c>
      <c r="AG161" s="29">
        <f t="shared" si="17"/>
        <v>1</v>
      </c>
    </row>
    <row r="162" spans="3:37" hidden="1" x14ac:dyDescent="0.25">
      <c r="C162" s="74" t="s">
        <v>102</v>
      </c>
      <c r="D162" s="61"/>
      <c r="E162" s="61"/>
      <c r="F162" s="61"/>
      <c r="G162" s="61"/>
      <c r="H162" s="61"/>
      <c r="I162" s="61"/>
      <c r="J162" s="61"/>
      <c r="K162" s="61"/>
      <c r="L162" s="62"/>
      <c r="M162" s="27" t="str">
        <f t="shared" si="11"/>
        <v/>
      </c>
      <c r="N162" s="46" t="s">
        <v>206</v>
      </c>
      <c r="O162" s="47"/>
      <c r="P162" s="48"/>
      <c r="Q162">
        <f t="shared" si="12"/>
        <v>2</v>
      </c>
      <c r="S162" s="29">
        <f t="shared" si="13"/>
        <v>1</v>
      </c>
      <c r="T162" s="27" t="str">
        <f t="shared" si="9"/>
        <v/>
      </c>
      <c r="U162" s="46" t="s">
        <v>206</v>
      </c>
      <c r="V162" s="47"/>
      <c r="W162" s="48"/>
      <c r="X162">
        <f t="shared" si="14"/>
        <v>2</v>
      </c>
      <c r="Z162" s="29">
        <f t="shared" si="15"/>
        <v>1</v>
      </c>
      <c r="AA162" s="27" t="str">
        <f t="shared" si="10"/>
        <v/>
      </c>
      <c r="AB162" s="46" t="s">
        <v>206</v>
      </c>
      <c r="AC162" s="47"/>
      <c r="AD162" s="48"/>
      <c r="AE162">
        <f t="shared" si="16"/>
        <v>2</v>
      </c>
      <c r="AG162" s="29">
        <f t="shared" si="17"/>
        <v>1</v>
      </c>
    </row>
    <row r="163" spans="3:37" hidden="1" x14ac:dyDescent="0.25">
      <c r="C163" s="74" t="s">
        <v>103</v>
      </c>
      <c r="D163" s="61"/>
      <c r="E163" s="61"/>
      <c r="F163" s="61"/>
      <c r="G163" s="61"/>
      <c r="H163" s="61"/>
      <c r="I163" s="61"/>
      <c r="J163" s="61"/>
      <c r="K163" s="61"/>
      <c r="L163" s="62"/>
      <c r="M163" s="27" t="str">
        <f t="shared" si="11"/>
        <v/>
      </c>
      <c r="N163" s="46" t="s">
        <v>206</v>
      </c>
      <c r="O163" s="47"/>
      <c r="P163" s="48"/>
      <c r="Q163">
        <f t="shared" si="12"/>
        <v>2</v>
      </c>
      <c r="S163" s="29">
        <f t="shared" si="13"/>
        <v>1</v>
      </c>
      <c r="T163" s="27" t="str">
        <f t="shared" si="9"/>
        <v/>
      </c>
      <c r="U163" s="46" t="s">
        <v>206</v>
      </c>
      <c r="V163" s="47"/>
      <c r="W163" s="48"/>
      <c r="X163">
        <f t="shared" si="14"/>
        <v>2</v>
      </c>
      <c r="Z163" s="29">
        <f t="shared" si="15"/>
        <v>1</v>
      </c>
      <c r="AA163" s="27" t="str">
        <f t="shared" si="10"/>
        <v/>
      </c>
      <c r="AB163" s="46" t="s">
        <v>206</v>
      </c>
      <c r="AC163" s="47"/>
      <c r="AD163" s="48"/>
      <c r="AE163">
        <f t="shared" si="16"/>
        <v>2</v>
      </c>
      <c r="AG163" s="29">
        <f t="shared" si="17"/>
        <v>1</v>
      </c>
    </row>
    <row r="164" spans="3:37" hidden="1" x14ac:dyDescent="0.25">
      <c r="C164" s="74" t="s">
        <v>104</v>
      </c>
      <c r="D164" s="61"/>
      <c r="E164" s="61"/>
      <c r="F164" s="61"/>
      <c r="G164" s="61"/>
      <c r="H164" s="61"/>
      <c r="I164" s="61"/>
      <c r="J164" s="61"/>
      <c r="K164" s="61"/>
      <c r="L164" s="62"/>
      <c r="M164" s="27" t="str">
        <f t="shared" si="11"/>
        <v/>
      </c>
      <c r="N164" s="46" t="s">
        <v>206</v>
      </c>
      <c r="O164" s="47"/>
      <c r="P164" s="48"/>
      <c r="Q164" s="37">
        <f>IF(N$151="Si",IF(AK164&gt;0,1,0),2)</f>
        <v>2</v>
      </c>
      <c r="R164" s="37"/>
      <c r="S164" s="29">
        <f t="shared" si="13"/>
        <v>1</v>
      </c>
      <c r="T164" s="27" t="str">
        <f t="shared" si="9"/>
        <v/>
      </c>
      <c r="U164" s="46" t="s">
        <v>206</v>
      </c>
      <c r="V164" s="47"/>
      <c r="W164" s="48"/>
      <c r="X164" s="37">
        <f>IF(U$151="Si",IF(AK164&gt;0,1,0),2)</f>
        <v>2</v>
      </c>
      <c r="Y164" s="37"/>
      <c r="Z164" s="29">
        <f t="shared" si="15"/>
        <v>1</v>
      </c>
      <c r="AA164" s="27" t="str">
        <f t="shared" si="10"/>
        <v/>
      </c>
      <c r="AB164" s="46" t="s">
        <v>206</v>
      </c>
      <c r="AC164" s="47"/>
      <c r="AD164" s="48"/>
      <c r="AE164" s="37">
        <f>IF(AB$151="Si",IF(AK164&gt;0,1,0),2)</f>
        <v>2</v>
      </c>
      <c r="AF164" s="37"/>
      <c r="AG164" s="29">
        <f t="shared" si="17"/>
        <v>1</v>
      </c>
      <c r="AH164" s="37"/>
      <c r="AK164" s="29">
        <f>+S164+Z164+AG164+S165+Z165+AG165</f>
        <v>6</v>
      </c>
    </row>
    <row r="165" spans="3:37" hidden="1" x14ac:dyDescent="0.25">
      <c r="C165" s="74" t="s">
        <v>105</v>
      </c>
      <c r="D165" s="61"/>
      <c r="E165" s="61"/>
      <c r="F165" s="61"/>
      <c r="G165" s="61"/>
      <c r="H165" s="61"/>
      <c r="I165" s="61"/>
      <c r="J165" s="61"/>
      <c r="K165" s="61"/>
      <c r="L165" s="62"/>
      <c r="M165" s="27" t="str">
        <f t="shared" si="11"/>
        <v/>
      </c>
      <c r="N165" s="46" t="s">
        <v>206</v>
      </c>
      <c r="O165" s="47"/>
      <c r="P165" s="48"/>
      <c r="Q165" s="37">
        <f>IF(N$151="Si",IF(AK164&gt;0,1,0),2)</f>
        <v>2</v>
      </c>
      <c r="R165" s="37"/>
      <c r="S165" s="29">
        <f t="shared" si="13"/>
        <v>1</v>
      </c>
      <c r="T165" s="27" t="str">
        <f t="shared" si="9"/>
        <v/>
      </c>
      <c r="U165" s="46" t="s">
        <v>206</v>
      </c>
      <c r="V165" s="47"/>
      <c r="W165" s="48"/>
      <c r="X165" s="37">
        <f>IF(U$151="Si",IF(AK164&gt;0,1,0),2)</f>
        <v>2</v>
      </c>
      <c r="Y165" s="37"/>
      <c r="Z165" s="29">
        <f t="shared" si="15"/>
        <v>1</v>
      </c>
      <c r="AA165" s="27" t="str">
        <f t="shared" si="10"/>
        <v/>
      </c>
      <c r="AB165" s="46" t="s">
        <v>206</v>
      </c>
      <c r="AC165" s="47"/>
      <c r="AD165" s="48"/>
      <c r="AE165" s="37">
        <f>IF(AB$151="Si",IF(AK164&gt;0,1,0),2)</f>
        <v>2</v>
      </c>
      <c r="AF165" s="37"/>
      <c r="AG165" s="29">
        <f t="shared" si="17"/>
        <v>1</v>
      </c>
      <c r="AH165" s="37"/>
    </row>
    <row r="166" spans="3:37" hidden="1" x14ac:dyDescent="0.25">
      <c r="C166" s="74" t="s">
        <v>201</v>
      </c>
      <c r="D166" s="61"/>
      <c r="E166" s="61"/>
      <c r="F166" s="61"/>
      <c r="G166" s="61"/>
      <c r="H166" s="61"/>
      <c r="I166" s="61"/>
      <c r="J166" s="61"/>
      <c r="K166" s="61"/>
      <c r="L166" s="62"/>
      <c r="M166" s="27" t="str">
        <f t="shared" si="11"/>
        <v/>
      </c>
      <c r="N166" s="46" t="s">
        <v>206</v>
      </c>
      <c r="O166" s="47"/>
      <c r="P166" s="48"/>
      <c r="Q166">
        <f t="shared" si="12"/>
        <v>2</v>
      </c>
      <c r="S166" s="29">
        <f t="shared" si="13"/>
        <v>1</v>
      </c>
      <c r="T166" s="27" t="str">
        <f t="shared" si="9"/>
        <v/>
      </c>
      <c r="U166" s="46" t="s">
        <v>206</v>
      </c>
      <c r="V166" s="47"/>
      <c r="W166" s="48"/>
      <c r="X166">
        <f t="shared" si="14"/>
        <v>2</v>
      </c>
      <c r="Z166" s="29">
        <f t="shared" si="15"/>
        <v>1</v>
      </c>
      <c r="AA166" s="27" t="str">
        <f t="shared" si="10"/>
        <v/>
      </c>
      <c r="AB166" s="46" t="s">
        <v>206</v>
      </c>
      <c r="AC166" s="47"/>
      <c r="AD166" s="48"/>
      <c r="AE166">
        <f t="shared" si="16"/>
        <v>2</v>
      </c>
      <c r="AG166" s="29">
        <f t="shared" si="17"/>
        <v>1</v>
      </c>
    </row>
    <row r="167" spans="3:37" hidden="1" x14ac:dyDescent="0.25">
      <c r="C167" s="74" t="s">
        <v>107</v>
      </c>
      <c r="D167" s="61"/>
      <c r="E167" s="61"/>
      <c r="F167" s="61"/>
      <c r="G167" s="61"/>
      <c r="H167" s="61"/>
      <c r="I167" s="61"/>
      <c r="J167" s="61"/>
      <c r="K167" s="61"/>
      <c r="L167" s="62"/>
      <c r="M167" s="27" t="str">
        <f t="shared" si="11"/>
        <v/>
      </c>
      <c r="N167" s="46" t="s">
        <v>206</v>
      </c>
      <c r="O167" s="47"/>
      <c r="P167" s="48"/>
      <c r="Q167">
        <f t="shared" si="12"/>
        <v>2</v>
      </c>
      <c r="S167" s="29">
        <f t="shared" si="13"/>
        <v>1</v>
      </c>
      <c r="T167" s="27" t="str">
        <f t="shared" si="9"/>
        <v/>
      </c>
      <c r="U167" s="46" t="s">
        <v>206</v>
      </c>
      <c r="V167" s="47"/>
      <c r="W167" s="48"/>
      <c r="X167">
        <f t="shared" si="14"/>
        <v>2</v>
      </c>
      <c r="Z167" s="29">
        <f t="shared" si="15"/>
        <v>1</v>
      </c>
      <c r="AA167" s="27" t="str">
        <f t="shared" si="10"/>
        <v/>
      </c>
      <c r="AB167" s="46" t="s">
        <v>206</v>
      </c>
      <c r="AC167" s="47"/>
      <c r="AD167" s="48"/>
      <c r="AE167">
        <f t="shared" si="16"/>
        <v>2</v>
      </c>
      <c r="AG167" s="29">
        <f t="shared" si="17"/>
        <v>1</v>
      </c>
    </row>
    <row r="168" spans="3:37" hidden="1" x14ac:dyDescent="0.25">
      <c r="C168" s="74" t="s">
        <v>108</v>
      </c>
      <c r="D168" s="61"/>
      <c r="E168" s="61"/>
      <c r="F168" s="61"/>
      <c r="G168" s="61"/>
      <c r="H168" s="61"/>
      <c r="I168" s="61"/>
      <c r="J168" s="61"/>
      <c r="K168" s="61"/>
      <c r="L168" s="62"/>
      <c r="M168" s="27" t="str">
        <f t="shared" si="11"/>
        <v/>
      </c>
      <c r="N168" s="46" t="s">
        <v>206</v>
      </c>
      <c r="O168" s="47"/>
      <c r="P168" s="48"/>
      <c r="Q168">
        <f t="shared" si="12"/>
        <v>2</v>
      </c>
      <c r="S168" s="29">
        <f t="shared" si="13"/>
        <v>1</v>
      </c>
      <c r="T168" s="27" t="str">
        <f t="shared" si="9"/>
        <v/>
      </c>
      <c r="U168" s="46" t="s">
        <v>206</v>
      </c>
      <c r="V168" s="47"/>
      <c r="W168" s="48"/>
      <c r="X168">
        <f t="shared" si="14"/>
        <v>2</v>
      </c>
      <c r="Z168" s="29">
        <f t="shared" si="15"/>
        <v>1</v>
      </c>
      <c r="AA168" s="27" t="str">
        <f t="shared" si="10"/>
        <v/>
      </c>
      <c r="AB168" s="46" t="s">
        <v>206</v>
      </c>
      <c r="AC168" s="47"/>
      <c r="AD168" s="48"/>
      <c r="AE168">
        <f t="shared" si="16"/>
        <v>2</v>
      </c>
      <c r="AG168" s="29">
        <f t="shared" si="17"/>
        <v>1</v>
      </c>
    </row>
    <row r="169" spans="3:37" ht="5.0999999999999996" customHeight="1" x14ac:dyDescent="0.25">
      <c r="N169" s="38"/>
      <c r="O169" s="38"/>
      <c r="P169" s="38"/>
      <c r="Q169" s="38"/>
      <c r="U169" t="s">
        <v>206</v>
      </c>
      <c r="AG169" s="29"/>
    </row>
    <row r="170" spans="3:37" x14ac:dyDescent="0.25">
      <c r="C170" s="147" t="s">
        <v>207</v>
      </c>
      <c r="D170" s="50"/>
      <c r="E170" s="50"/>
      <c r="F170" s="50"/>
      <c r="G170" s="50"/>
      <c r="H170" s="50"/>
      <c r="I170" s="50"/>
      <c r="J170" s="50"/>
      <c r="K170" s="50"/>
      <c r="L170" s="51"/>
      <c r="N170" s="11"/>
      <c r="O170" s="11"/>
      <c r="P170" s="11"/>
      <c r="U170" s="11"/>
      <c r="V170" s="11"/>
      <c r="W170" s="11"/>
      <c r="X170" s="9"/>
      <c r="AB170" s="11"/>
      <c r="AC170" s="11"/>
      <c r="AD170" s="11"/>
    </row>
    <row r="171" spans="3:37" x14ac:dyDescent="0.25">
      <c r="C171" s="74" t="s">
        <v>40</v>
      </c>
      <c r="D171" s="61"/>
      <c r="E171" s="61"/>
      <c r="F171" s="61"/>
      <c r="G171" s="61"/>
      <c r="H171" s="61"/>
      <c r="I171" s="61"/>
      <c r="J171" s="61"/>
      <c r="K171" s="61"/>
      <c r="L171" s="62"/>
      <c r="N171" s="46"/>
      <c r="O171" s="47"/>
      <c r="P171" s="48"/>
      <c r="U171" s="46"/>
      <c r="V171" s="47"/>
      <c r="W171" s="48"/>
      <c r="X171" s="9"/>
      <c r="AB171" s="46"/>
      <c r="AC171" s="47"/>
      <c r="AD171" s="48"/>
    </row>
    <row r="172" spans="3:37" x14ac:dyDescent="0.25">
      <c r="C172" s="74" t="s">
        <v>41</v>
      </c>
      <c r="D172" s="61"/>
      <c r="E172" s="61"/>
      <c r="F172" s="61"/>
      <c r="G172" s="61"/>
      <c r="H172" s="61"/>
      <c r="I172" s="61"/>
      <c r="J172" s="61"/>
      <c r="K172" s="61"/>
      <c r="L172" s="62"/>
      <c r="N172" s="46"/>
      <c r="O172" s="47"/>
      <c r="P172" s="48"/>
      <c r="U172" s="46"/>
      <c r="V172" s="47"/>
      <c r="W172" s="48"/>
      <c r="X172" s="9"/>
      <c r="AB172" s="46"/>
      <c r="AC172" s="47"/>
      <c r="AD172" s="48"/>
    </row>
    <row r="173" spans="3:37" x14ac:dyDescent="0.25">
      <c r="C173" s="74" t="s">
        <v>107</v>
      </c>
      <c r="D173" s="61"/>
      <c r="E173" s="61"/>
      <c r="F173" s="61"/>
      <c r="G173" s="61"/>
      <c r="H173" s="61"/>
      <c r="I173" s="61"/>
      <c r="J173" s="61"/>
      <c r="K173" s="61"/>
      <c r="L173" s="62"/>
      <c r="N173" s="46"/>
      <c r="O173" s="47"/>
      <c r="P173" s="48"/>
      <c r="U173" s="46"/>
      <c r="V173" s="47"/>
      <c r="W173" s="48"/>
      <c r="X173" s="9"/>
      <c r="AB173" s="46"/>
      <c r="AC173" s="47"/>
      <c r="AD173" s="48"/>
    </row>
    <row r="174" spans="3:37" hidden="1" x14ac:dyDescent="0.25">
      <c r="C174" s="74" t="s">
        <v>213</v>
      </c>
      <c r="D174" s="61"/>
      <c r="E174" s="61"/>
      <c r="F174" s="61"/>
      <c r="G174" s="61"/>
      <c r="H174" s="61"/>
      <c r="I174" s="61"/>
      <c r="J174" s="61"/>
      <c r="K174" s="61"/>
      <c r="L174" s="62"/>
      <c r="N174" s="46"/>
      <c r="O174" s="47"/>
      <c r="P174" s="48"/>
      <c r="U174" s="46"/>
      <c r="V174" s="47"/>
      <c r="W174" s="48"/>
      <c r="X174" s="9"/>
      <c r="AB174" s="46"/>
      <c r="AC174" s="47"/>
      <c r="AD174" s="48"/>
    </row>
    <row r="175" spans="3:37" hidden="1" x14ac:dyDescent="0.25">
      <c r="C175" s="42" t="s">
        <v>214</v>
      </c>
      <c r="D175" s="43"/>
      <c r="E175" s="43"/>
      <c r="F175" s="43"/>
      <c r="G175" s="43"/>
      <c r="H175" s="43"/>
      <c r="I175" s="43"/>
      <c r="J175" s="43"/>
      <c r="K175" s="43"/>
      <c r="L175" s="44"/>
      <c r="N175" s="46"/>
      <c r="O175" s="47"/>
      <c r="P175" s="48"/>
      <c r="U175" s="46"/>
      <c r="V175" s="47"/>
      <c r="W175" s="48"/>
      <c r="X175" s="9"/>
      <c r="AB175" s="46"/>
      <c r="AC175" s="47"/>
      <c r="AD175" s="48"/>
    </row>
    <row r="176" spans="3:37" hidden="1" x14ac:dyDescent="0.25">
      <c r="C176" s="42" t="s">
        <v>215</v>
      </c>
      <c r="D176" s="43"/>
      <c r="E176" s="43"/>
      <c r="F176" s="43"/>
      <c r="G176" s="43"/>
      <c r="H176" s="43"/>
      <c r="I176" s="43"/>
      <c r="J176" s="43"/>
      <c r="K176" s="43"/>
      <c r="L176" s="44"/>
      <c r="N176" s="46"/>
      <c r="O176" s="47"/>
      <c r="P176" s="48"/>
      <c r="U176" s="46"/>
      <c r="V176" s="47"/>
      <c r="W176" s="48"/>
      <c r="X176" s="9"/>
      <c r="AB176" s="46"/>
      <c r="AC176" s="47"/>
      <c r="AD176" s="48"/>
    </row>
    <row r="177" spans="3:30" hidden="1" x14ac:dyDescent="0.25">
      <c r="C177" s="42" t="s">
        <v>102</v>
      </c>
      <c r="D177" s="43"/>
      <c r="E177" s="43"/>
      <c r="F177" s="43"/>
      <c r="G177" s="43"/>
      <c r="H177" s="43"/>
      <c r="I177" s="43"/>
      <c r="J177" s="43"/>
      <c r="K177" s="43"/>
      <c r="L177" s="44"/>
      <c r="N177" s="46"/>
      <c r="O177" s="47"/>
      <c r="P177" s="48"/>
      <c r="U177" s="46"/>
      <c r="V177" s="47"/>
      <c r="W177" s="48"/>
      <c r="X177" s="9"/>
      <c r="AB177" s="46"/>
      <c r="AC177" s="47"/>
      <c r="AD177" s="48"/>
    </row>
    <row r="178" spans="3:30" hidden="1" x14ac:dyDescent="0.25">
      <c r="C178" s="42" t="s">
        <v>216</v>
      </c>
      <c r="D178" s="43"/>
      <c r="E178" s="43"/>
      <c r="F178" s="43"/>
      <c r="G178" s="43"/>
      <c r="H178" s="43"/>
      <c r="I178" s="43"/>
      <c r="J178" s="43"/>
      <c r="K178" s="43"/>
      <c r="L178" s="44"/>
      <c r="N178" s="46"/>
      <c r="O178" s="47"/>
      <c r="P178" s="48"/>
      <c r="U178" s="46"/>
      <c r="V178" s="47"/>
      <c r="W178" s="48"/>
      <c r="X178" s="9"/>
      <c r="AB178" s="46"/>
      <c r="AC178" s="47"/>
      <c r="AD178" s="48"/>
    </row>
    <row r="179" spans="3:30" hidden="1" x14ac:dyDescent="0.25">
      <c r="C179" s="42" t="s">
        <v>105</v>
      </c>
      <c r="D179" s="43"/>
      <c r="E179" s="43"/>
      <c r="F179" s="43"/>
      <c r="G179" s="43"/>
      <c r="H179" s="43"/>
      <c r="I179" s="43"/>
      <c r="J179" s="43"/>
      <c r="K179" s="43"/>
      <c r="L179" s="44"/>
      <c r="N179" s="46"/>
      <c r="O179" s="47"/>
      <c r="P179" s="48"/>
      <c r="U179" s="46"/>
      <c r="V179" s="47"/>
      <c r="W179" s="48"/>
      <c r="X179" s="9"/>
      <c r="AB179" s="46"/>
      <c r="AC179" s="47"/>
      <c r="AD179" s="48"/>
    </row>
    <row r="180" spans="3:30" hidden="1" x14ac:dyDescent="0.25">
      <c r="C180" s="42" t="s">
        <v>217</v>
      </c>
      <c r="D180" s="43"/>
      <c r="E180" s="43"/>
      <c r="F180" s="43"/>
      <c r="G180" s="43"/>
      <c r="H180" s="43"/>
      <c r="I180" s="43"/>
      <c r="J180" s="43"/>
      <c r="K180" s="43"/>
      <c r="L180" s="44"/>
      <c r="N180" s="46"/>
      <c r="O180" s="47"/>
      <c r="P180" s="48"/>
      <c r="U180" s="46"/>
      <c r="V180" s="47"/>
      <c r="W180" s="48"/>
      <c r="X180" s="9"/>
      <c r="AB180" s="46"/>
      <c r="AC180" s="47"/>
      <c r="AD180" s="48"/>
    </row>
    <row r="181" spans="3:30" hidden="1" x14ac:dyDescent="0.25">
      <c r="C181" s="74" t="s">
        <v>218</v>
      </c>
      <c r="D181" s="61"/>
      <c r="E181" s="61"/>
      <c r="F181" s="61"/>
      <c r="G181" s="61"/>
      <c r="H181" s="61"/>
      <c r="I181" s="61"/>
      <c r="J181" s="61"/>
      <c r="K181" s="61"/>
      <c r="L181" s="62"/>
      <c r="N181" s="46"/>
      <c r="O181" s="47"/>
      <c r="P181" s="48"/>
      <c r="U181" s="46"/>
      <c r="V181" s="47"/>
      <c r="W181" s="48"/>
      <c r="X181" s="9"/>
      <c r="AB181" s="46"/>
      <c r="AC181" s="47"/>
      <c r="AD181" s="48"/>
    </row>
    <row r="182" spans="3:30" x14ac:dyDescent="0.25">
      <c r="C182" s="147" t="s">
        <v>212</v>
      </c>
      <c r="D182" s="50"/>
      <c r="E182" s="50"/>
      <c r="F182" s="50"/>
      <c r="G182" s="50"/>
      <c r="H182" s="50"/>
      <c r="I182" s="50"/>
      <c r="J182" s="50"/>
      <c r="K182" s="50"/>
      <c r="L182" s="51"/>
      <c r="N182" s="11"/>
      <c r="O182" s="11"/>
      <c r="P182" s="11"/>
      <c r="U182" s="11"/>
      <c r="V182" s="11"/>
      <c r="W182" s="11"/>
      <c r="X182" s="9"/>
      <c r="AB182" s="11"/>
      <c r="AC182" s="11"/>
      <c r="AD182" s="11"/>
    </row>
    <row r="183" spans="3:30" x14ac:dyDescent="0.25">
      <c r="C183" s="74" t="s">
        <v>49</v>
      </c>
      <c r="D183" s="61"/>
      <c r="E183" s="61"/>
      <c r="F183" s="61"/>
      <c r="G183" s="61"/>
      <c r="H183" s="61"/>
      <c r="I183" s="61"/>
      <c r="J183" s="61"/>
      <c r="K183" s="61"/>
      <c r="L183" s="62"/>
      <c r="N183" s="46"/>
      <c r="O183" s="47"/>
      <c r="P183" s="48"/>
      <c r="U183" s="46"/>
      <c r="V183" s="47"/>
      <c r="W183" s="48"/>
      <c r="X183" s="9"/>
      <c r="AB183" s="46"/>
      <c r="AC183" s="47"/>
      <c r="AD183" s="48"/>
    </row>
    <row r="184" spans="3:30" x14ac:dyDescent="0.25">
      <c r="C184" s="74" t="s">
        <v>50</v>
      </c>
      <c r="D184" s="61"/>
      <c r="E184" s="61"/>
      <c r="F184" s="61"/>
      <c r="G184" s="61"/>
      <c r="H184" s="61"/>
      <c r="I184" s="61"/>
      <c r="J184" s="61"/>
      <c r="K184" s="61"/>
      <c r="L184" s="62"/>
      <c r="N184" s="46"/>
      <c r="O184" s="47"/>
      <c r="P184" s="48"/>
      <c r="U184" s="46"/>
      <c r="V184" s="47"/>
      <c r="W184" s="48"/>
      <c r="X184" s="9"/>
      <c r="AB184" s="46"/>
      <c r="AC184" s="47"/>
      <c r="AD184" s="48"/>
    </row>
    <row r="185" spans="3:30" x14ac:dyDescent="0.25">
      <c r="C185" s="74" t="s">
        <v>51</v>
      </c>
      <c r="D185" s="61"/>
      <c r="E185" s="61"/>
      <c r="F185" s="61"/>
      <c r="G185" s="61"/>
      <c r="H185" s="61"/>
      <c r="I185" s="61"/>
      <c r="J185" s="61"/>
      <c r="K185" s="61"/>
      <c r="L185" s="62"/>
      <c r="N185" s="46"/>
      <c r="O185" s="47"/>
      <c r="P185" s="48"/>
      <c r="U185" s="46"/>
      <c r="V185" s="47"/>
      <c r="W185" s="48"/>
      <c r="X185" s="9"/>
      <c r="AB185" s="46"/>
      <c r="AC185" s="47"/>
      <c r="AD185" s="48"/>
    </row>
    <row r="186" spans="3:30" x14ac:dyDescent="0.25">
      <c r="C186" s="74" t="s">
        <v>52</v>
      </c>
      <c r="D186" s="61"/>
      <c r="E186" s="61"/>
      <c r="F186" s="61"/>
      <c r="G186" s="61"/>
      <c r="H186" s="61"/>
      <c r="I186" s="61"/>
      <c r="J186" s="61"/>
      <c r="K186" s="61"/>
      <c r="L186" s="62"/>
      <c r="N186" s="46"/>
      <c r="O186" s="47"/>
      <c r="P186" s="48"/>
      <c r="U186" s="46"/>
      <c r="V186" s="47"/>
      <c r="W186" s="48"/>
      <c r="X186" s="9"/>
      <c r="AB186" s="46"/>
      <c r="AC186" s="47"/>
      <c r="AD186" s="48"/>
    </row>
    <row r="187" spans="3:30" x14ac:dyDescent="0.25">
      <c r="C187" s="74" t="s">
        <v>53</v>
      </c>
      <c r="D187" s="61"/>
      <c r="E187" s="61"/>
      <c r="F187" s="61"/>
      <c r="G187" s="61"/>
      <c r="H187" s="61"/>
      <c r="I187" s="61"/>
      <c r="J187" s="61"/>
      <c r="K187" s="61"/>
      <c r="L187" s="62"/>
      <c r="N187" s="46"/>
      <c r="O187" s="47"/>
      <c r="P187" s="48"/>
      <c r="U187" s="46"/>
      <c r="V187" s="47"/>
      <c r="W187" s="48"/>
      <c r="X187" s="9"/>
      <c r="AB187" s="46"/>
      <c r="AC187" s="47"/>
      <c r="AD187" s="48"/>
    </row>
    <row r="188" spans="3:30" x14ac:dyDescent="0.25">
      <c r="C188" s="74" t="s">
        <v>42</v>
      </c>
      <c r="D188" s="61"/>
      <c r="E188" s="61"/>
      <c r="F188" s="61"/>
      <c r="G188" s="61"/>
      <c r="H188" s="61"/>
      <c r="I188" s="61"/>
      <c r="J188" s="61"/>
      <c r="K188" s="61"/>
      <c r="L188" s="62"/>
      <c r="N188" s="11"/>
      <c r="O188" s="11"/>
      <c r="P188" s="11"/>
      <c r="U188" s="11"/>
      <c r="V188" s="11"/>
      <c r="W188" s="11"/>
      <c r="X188" s="9"/>
      <c r="AB188" s="11"/>
      <c r="AC188" s="11"/>
      <c r="AD188" s="11"/>
    </row>
    <row r="189" spans="3:30" x14ac:dyDescent="0.25">
      <c r="C189" s="74" t="s">
        <v>43</v>
      </c>
      <c r="D189" s="61"/>
      <c r="E189" s="61"/>
      <c r="F189" s="61"/>
      <c r="G189" s="61"/>
      <c r="H189" s="61"/>
      <c r="I189" s="61"/>
      <c r="J189" s="61"/>
      <c r="K189" s="61"/>
      <c r="L189" s="62"/>
      <c r="N189" s="46"/>
      <c r="O189" s="47"/>
      <c r="P189" s="48"/>
      <c r="U189" s="46"/>
      <c r="V189" s="47"/>
      <c r="W189" s="48"/>
      <c r="X189" s="9"/>
      <c r="AB189" s="46"/>
      <c r="AC189" s="47"/>
      <c r="AD189" s="48"/>
    </row>
    <row r="190" spans="3:30" x14ac:dyDescent="0.25">
      <c r="C190" s="74" t="s">
        <v>44</v>
      </c>
      <c r="D190" s="61"/>
      <c r="E190" s="61"/>
      <c r="F190" s="61"/>
      <c r="G190" s="61"/>
      <c r="H190" s="61"/>
      <c r="I190" s="61"/>
      <c r="J190" s="61"/>
      <c r="K190" s="61"/>
      <c r="L190" s="62"/>
      <c r="N190" s="46"/>
      <c r="O190" s="47"/>
      <c r="P190" s="48"/>
      <c r="U190" s="46"/>
      <c r="V190" s="47"/>
      <c r="W190" s="48"/>
      <c r="X190" s="9"/>
      <c r="AB190" s="46"/>
      <c r="AC190" s="47"/>
      <c r="AD190" s="48"/>
    </row>
    <row r="191" spans="3:30" x14ac:dyDescent="0.25">
      <c r="C191" s="147" t="s">
        <v>211</v>
      </c>
      <c r="D191" s="50"/>
      <c r="E191" s="50"/>
      <c r="F191" s="50"/>
      <c r="G191" s="50"/>
      <c r="H191" s="50"/>
      <c r="I191" s="50"/>
      <c r="J191" s="50"/>
      <c r="K191" s="50"/>
      <c r="L191" s="51"/>
      <c r="N191" s="11"/>
      <c r="O191" s="11"/>
      <c r="P191" s="11"/>
      <c r="U191" s="11"/>
      <c r="V191" s="11"/>
      <c r="W191" s="11"/>
      <c r="X191" s="9"/>
      <c r="AB191" s="11"/>
      <c r="AC191" s="11"/>
      <c r="AD191" s="11"/>
    </row>
    <row r="192" spans="3:30" x14ac:dyDescent="0.25">
      <c r="C192" s="74" t="s">
        <v>54</v>
      </c>
      <c r="D192" s="61"/>
      <c r="E192" s="61"/>
      <c r="F192" s="61"/>
      <c r="G192" s="61"/>
      <c r="H192" s="61"/>
      <c r="I192" s="61"/>
      <c r="J192" s="61"/>
      <c r="K192" s="61"/>
      <c r="L192" s="62"/>
      <c r="N192" s="46"/>
      <c r="O192" s="47"/>
      <c r="P192" s="48"/>
      <c r="U192" s="46"/>
      <c r="V192" s="47"/>
      <c r="W192" s="48"/>
      <c r="X192" s="9"/>
      <c r="AB192" s="46"/>
      <c r="AC192" s="47"/>
      <c r="AD192" s="48"/>
    </row>
    <row r="193" spans="2:48" x14ac:dyDescent="0.25">
      <c r="C193" s="74" t="s">
        <v>55</v>
      </c>
      <c r="D193" s="61"/>
      <c r="E193" s="61"/>
      <c r="F193" s="61"/>
      <c r="G193" s="61"/>
      <c r="H193" s="61"/>
      <c r="I193" s="61"/>
      <c r="J193" s="61"/>
      <c r="K193" s="61"/>
      <c r="L193" s="62"/>
      <c r="N193" s="46"/>
      <c r="O193" s="47"/>
      <c r="P193" s="48"/>
      <c r="U193" s="46"/>
      <c r="V193" s="47"/>
      <c r="W193" s="48"/>
      <c r="X193" s="9"/>
      <c r="AB193" s="46"/>
      <c r="AC193" s="47"/>
      <c r="AD193" s="48"/>
    </row>
    <row r="194" spans="2:48" x14ac:dyDescent="0.25">
      <c r="C194" s="74" t="s">
        <v>56</v>
      </c>
      <c r="D194" s="61"/>
      <c r="E194" s="61"/>
      <c r="F194" s="61"/>
      <c r="G194" s="61"/>
      <c r="H194" s="61"/>
      <c r="I194" s="61"/>
      <c r="J194" s="61"/>
      <c r="K194" s="61"/>
      <c r="L194" s="62"/>
      <c r="N194" s="46"/>
      <c r="O194" s="47"/>
      <c r="P194" s="48"/>
      <c r="U194" s="46"/>
      <c r="V194" s="47"/>
      <c r="W194" s="48"/>
      <c r="X194" s="9"/>
      <c r="AB194" s="46"/>
      <c r="AC194" s="47"/>
      <c r="AD194" s="48"/>
    </row>
    <row r="195" spans="2:48" x14ac:dyDescent="0.25">
      <c r="C195" s="74" t="s">
        <v>57</v>
      </c>
      <c r="D195" s="61"/>
      <c r="E195" s="61"/>
      <c r="F195" s="61"/>
      <c r="G195" s="61"/>
      <c r="H195" s="61"/>
      <c r="I195" s="61"/>
      <c r="J195" s="61"/>
      <c r="K195" s="61"/>
      <c r="L195" s="62"/>
      <c r="N195" s="46"/>
      <c r="O195" s="47"/>
      <c r="P195" s="48"/>
      <c r="U195" s="46"/>
      <c r="V195" s="47"/>
      <c r="W195" s="48"/>
      <c r="X195" s="9"/>
      <c r="AB195" s="46"/>
      <c r="AC195" s="47"/>
      <c r="AD195" s="48"/>
    </row>
    <row r="196" spans="2:48" x14ac:dyDescent="0.25">
      <c r="C196" s="74" t="s">
        <v>58</v>
      </c>
      <c r="D196" s="61"/>
      <c r="E196" s="61"/>
      <c r="F196" s="61"/>
      <c r="G196" s="61"/>
      <c r="H196" s="61"/>
      <c r="I196" s="61"/>
      <c r="J196" s="61"/>
      <c r="K196" s="61"/>
      <c r="L196" s="62"/>
      <c r="N196" s="46"/>
      <c r="O196" s="47"/>
      <c r="P196" s="48"/>
      <c r="U196" s="46"/>
      <c r="V196" s="47"/>
      <c r="W196" s="48"/>
      <c r="X196" s="9"/>
      <c r="AB196" s="46"/>
      <c r="AC196" s="47"/>
      <c r="AD196" s="48"/>
    </row>
    <row r="197" spans="2:48" x14ac:dyDescent="0.25">
      <c r="C197" s="74" t="s">
        <v>59</v>
      </c>
      <c r="D197" s="61"/>
      <c r="E197" s="61"/>
      <c r="F197" s="61"/>
      <c r="G197" s="61"/>
      <c r="H197" s="61"/>
      <c r="I197" s="61"/>
      <c r="J197" s="61"/>
      <c r="K197" s="61"/>
      <c r="L197" s="62"/>
      <c r="N197" s="46"/>
      <c r="O197" s="47"/>
      <c r="P197" s="48"/>
      <c r="U197" s="46"/>
      <c r="V197" s="47"/>
      <c r="W197" s="48"/>
      <c r="X197" s="9"/>
      <c r="AB197" s="46"/>
      <c r="AC197" s="47"/>
      <c r="AD197" s="48"/>
    </row>
    <row r="198" spans="2:48" x14ac:dyDescent="0.25">
      <c r="C198" s="74" t="s">
        <v>60</v>
      </c>
      <c r="D198" s="61"/>
      <c r="E198" s="61"/>
      <c r="F198" s="61"/>
      <c r="G198" s="61"/>
      <c r="H198" s="61"/>
      <c r="I198" s="61"/>
      <c r="J198" s="61"/>
      <c r="K198" s="61"/>
      <c r="L198" s="62"/>
      <c r="N198" s="46"/>
      <c r="O198" s="47"/>
      <c r="P198" s="48"/>
      <c r="U198" s="46"/>
      <c r="V198" s="47"/>
      <c r="W198" s="48"/>
      <c r="X198" s="9"/>
      <c r="AB198" s="46"/>
      <c r="AC198" s="47"/>
      <c r="AD198" s="48"/>
    </row>
    <row r="199" spans="2:48" x14ac:dyDescent="0.25">
      <c r="C199" s="74" t="s">
        <v>61</v>
      </c>
      <c r="D199" s="61"/>
      <c r="E199" s="61"/>
      <c r="F199" s="61"/>
      <c r="G199" s="61"/>
      <c r="H199" s="61"/>
      <c r="I199" s="61"/>
      <c r="J199" s="61"/>
      <c r="K199" s="61"/>
      <c r="L199" s="62"/>
      <c r="N199" s="46"/>
      <c r="O199" s="47"/>
      <c r="P199" s="48"/>
      <c r="U199" s="46"/>
      <c r="V199" s="47"/>
      <c r="W199" s="48"/>
      <c r="X199" s="9"/>
      <c r="AB199" s="46"/>
      <c r="AC199" s="47"/>
      <c r="AD199" s="48"/>
    </row>
    <row r="200" spans="2:48" x14ac:dyDescent="0.25">
      <c r="C200" s="74" t="s">
        <v>45</v>
      </c>
      <c r="D200" s="61"/>
      <c r="E200" s="61"/>
      <c r="F200" s="61"/>
      <c r="G200" s="61"/>
      <c r="H200" s="61"/>
      <c r="I200" s="61"/>
      <c r="J200" s="61"/>
      <c r="K200" s="61"/>
      <c r="L200" s="62"/>
      <c r="N200" s="11"/>
      <c r="O200" s="11"/>
      <c r="P200" s="11"/>
      <c r="U200" s="11"/>
      <c r="V200" s="11"/>
      <c r="W200" s="11"/>
      <c r="X200" s="9"/>
      <c r="AB200" s="11"/>
      <c r="AC200" s="11"/>
      <c r="AD200" s="11"/>
    </row>
    <row r="201" spans="2:48" x14ac:dyDescent="0.25">
      <c r="C201" s="74" t="s">
        <v>46</v>
      </c>
      <c r="D201" s="61"/>
      <c r="E201" s="61"/>
      <c r="F201" s="61"/>
      <c r="G201" s="61"/>
      <c r="H201" s="61"/>
      <c r="I201" s="61"/>
      <c r="J201" s="61"/>
      <c r="K201" s="61"/>
      <c r="L201" s="62"/>
      <c r="N201" s="46"/>
      <c r="O201" s="47"/>
      <c r="P201" s="48"/>
      <c r="U201" s="46"/>
      <c r="V201" s="47"/>
      <c r="W201" s="48"/>
      <c r="X201" s="9"/>
      <c r="AB201" s="46"/>
      <c r="AC201" s="47"/>
      <c r="AD201" s="48"/>
    </row>
    <row r="202" spans="2:48" x14ac:dyDescent="0.25">
      <c r="C202" s="74" t="s">
        <v>47</v>
      </c>
      <c r="D202" s="61"/>
      <c r="E202" s="61"/>
      <c r="F202" s="61"/>
      <c r="G202" s="61"/>
      <c r="H202" s="61"/>
      <c r="I202" s="61"/>
      <c r="J202" s="61"/>
      <c r="K202" s="61"/>
      <c r="L202" s="62"/>
      <c r="N202" s="46"/>
      <c r="O202" s="47"/>
      <c r="P202" s="48"/>
      <c r="U202" s="46"/>
      <c r="V202" s="47"/>
      <c r="W202" s="48"/>
      <c r="X202" s="9"/>
      <c r="AB202" s="46"/>
      <c r="AC202" s="47"/>
      <c r="AD202" s="48"/>
    </row>
    <row r="203" spans="2:48" x14ac:dyDescent="0.25">
      <c r="C203" s="74" t="s">
        <v>42</v>
      </c>
      <c r="D203" s="61"/>
      <c r="E203" s="61"/>
      <c r="F203" s="61"/>
      <c r="G203" s="61"/>
      <c r="H203" s="61"/>
      <c r="I203" s="61"/>
      <c r="J203" s="61"/>
      <c r="K203" s="61"/>
      <c r="L203" s="62"/>
      <c r="N203" s="11"/>
      <c r="O203" s="11"/>
      <c r="P203" s="11"/>
      <c r="U203" s="11"/>
      <c r="V203" s="11"/>
      <c r="W203" s="11"/>
      <c r="X203" s="9"/>
      <c r="AB203" s="11"/>
      <c r="AC203" s="11"/>
      <c r="AD203" s="11"/>
    </row>
    <row r="204" spans="2:48" x14ac:dyDescent="0.25">
      <c r="C204" s="150" t="s">
        <v>196</v>
      </c>
      <c r="D204" s="151"/>
      <c r="E204" s="151"/>
      <c r="F204" s="151"/>
      <c r="G204" s="151"/>
      <c r="H204" s="151"/>
      <c r="I204" s="151"/>
      <c r="J204" s="151"/>
      <c r="K204" s="151"/>
      <c r="L204" s="152"/>
      <c r="N204" s="46"/>
      <c r="O204" s="47"/>
      <c r="P204" s="48"/>
      <c r="U204" s="46"/>
      <c r="V204" s="47"/>
      <c r="W204" s="48"/>
      <c r="X204" s="9"/>
      <c r="AB204" s="46"/>
      <c r="AC204" s="47"/>
      <c r="AD204" s="48"/>
      <c r="AV204" t="s">
        <v>118</v>
      </c>
    </row>
    <row r="205" spans="2:48" x14ac:dyDescent="0.25">
      <c r="C205" s="8"/>
      <c r="W205" s="9"/>
    </row>
    <row r="206" spans="2:48" s="19" customFormat="1" x14ac:dyDescent="0.25">
      <c r="B206" s="71" t="s">
        <v>208</v>
      </c>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3"/>
      <c r="AE206" s="73"/>
      <c r="AF206" s="73"/>
      <c r="AG206" s="73"/>
      <c r="AH206" s="73"/>
      <c r="AI206" s="73"/>
      <c r="AJ206" s="73"/>
      <c r="AK206" s="73"/>
      <c r="AL206" s="73"/>
      <c r="AM206" s="73"/>
      <c r="AN206" s="73"/>
      <c r="AO206" s="73"/>
      <c r="AP206" s="73"/>
      <c r="AQ206" s="73"/>
      <c r="AR206"/>
    </row>
    <row r="207" spans="2:48" ht="5.0999999999999996" customHeight="1" x14ac:dyDescent="0.25">
      <c r="C207" s="8"/>
      <c r="W207" s="9"/>
    </row>
    <row r="208" spans="2:48" s="2" customFormat="1" ht="51.75" customHeight="1" x14ac:dyDescent="0.25">
      <c r="C208" s="63" t="s">
        <v>209</v>
      </c>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row>
    <row r="209" spans="3:29" ht="5.0999999999999996" customHeight="1" x14ac:dyDescent="0.25">
      <c r="C209" s="8"/>
      <c r="W209" s="9"/>
    </row>
    <row r="210" spans="3:29" x14ac:dyDescent="0.25">
      <c r="C210" s="49" t="s">
        <v>119</v>
      </c>
      <c r="D210" s="50"/>
      <c r="E210" s="50"/>
      <c r="F210" s="50"/>
      <c r="G210" s="50"/>
      <c r="H210" s="50"/>
      <c r="I210" s="50"/>
      <c r="J210" s="50"/>
      <c r="K210" s="50"/>
      <c r="L210" s="51"/>
      <c r="M210" s="7" t="s">
        <v>28</v>
      </c>
      <c r="N210" s="66"/>
      <c r="O210" s="69"/>
      <c r="P210" s="69"/>
      <c r="Q210" s="69"/>
      <c r="R210" s="69"/>
      <c r="S210" s="69"/>
      <c r="T210" s="69"/>
      <c r="U210" s="69"/>
      <c r="V210" s="69"/>
      <c r="W210" s="69"/>
      <c r="X210" s="69"/>
      <c r="Y210" s="69"/>
      <c r="Z210" s="69"/>
      <c r="AA210" s="69"/>
      <c r="AB210" s="70"/>
      <c r="AC210">
        <f>IF(ISBLANK(N210),0,IF(TRIM(N210)="",0,1))</f>
        <v>0</v>
      </c>
    </row>
    <row r="211" spans="3:29" x14ac:dyDescent="0.25">
      <c r="C211" s="49" t="s">
        <v>66</v>
      </c>
      <c r="D211" s="50"/>
      <c r="E211" s="50"/>
      <c r="F211" s="50"/>
      <c r="G211" s="50"/>
      <c r="H211" s="50"/>
      <c r="I211" s="50"/>
      <c r="J211" s="50"/>
      <c r="K211" s="50"/>
      <c r="L211" s="51"/>
      <c r="N211" s="153" t="s">
        <v>120</v>
      </c>
      <c r="O211" s="154"/>
      <c r="P211" s="154"/>
      <c r="Q211" s="154"/>
      <c r="R211" s="154"/>
      <c r="S211" s="154"/>
      <c r="T211" s="154"/>
      <c r="U211" s="154"/>
      <c r="V211" s="154"/>
      <c r="W211" s="154"/>
      <c r="X211" s="154"/>
      <c r="Y211" s="154"/>
      <c r="Z211" s="154"/>
      <c r="AA211" s="154"/>
      <c r="AB211" s="155"/>
    </row>
    <row r="212" spans="3:29" x14ac:dyDescent="0.25">
      <c r="C212" s="49" t="s">
        <v>67</v>
      </c>
      <c r="D212" s="50"/>
      <c r="E212" s="50"/>
      <c r="F212" s="50"/>
      <c r="G212" s="50"/>
      <c r="H212" s="50"/>
      <c r="I212" s="50"/>
      <c r="J212" s="50"/>
      <c r="K212" s="50"/>
      <c r="L212" s="51"/>
      <c r="N212" s="46"/>
      <c r="O212" s="48"/>
      <c r="W212" s="9"/>
    </row>
    <row r="213" spans="3:29" ht="5.0999999999999996" customHeight="1" x14ac:dyDescent="0.25">
      <c r="C213" s="8"/>
      <c r="W213" s="9"/>
    </row>
    <row r="214" spans="3:29" x14ac:dyDescent="0.25">
      <c r="C214" s="49" t="s">
        <v>124</v>
      </c>
      <c r="D214" s="50"/>
      <c r="E214" s="50"/>
      <c r="F214" s="50"/>
      <c r="G214" s="50"/>
      <c r="H214" s="50"/>
      <c r="I214" s="50"/>
      <c r="J214" s="50"/>
      <c r="K214" s="50"/>
      <c r="L214" s="51"/>
      <c r="M214" s="7" t="s">
        <v>28</v>
      </c>
      <c r="N214" s="66"/>
      <c r="O214" s="69"/>
      <c r="P214" s="69"/>
      <c r="Q214" s="69"/>
      <c r="R214" s="69"/>
      <c r="S214" s="69"/>
      <c r="T214" s="69"/>
      <c r="U214" s="69"/>
      <c r="V214" s="69"/>
      <c r="W214" s="69"/>
      <c r="X214" s="69"/>
      <c r="Y214" s="69"/>
      <c r="Z214" s="69"/>
      <c r="AA214" s="69"/>
      <c r="AB214" s="70"/>
      <c r="AC214">
        <f>IF(ISBLANK(N214),0,IF(TRIM(N214)="",0,1))</f>
        <v>0</v>
      </c>
    </row>
    <row r="215" spans="3:29" x14ac:dyDescent="0.25">
      <c r="C215" s="49" t="s">
        <v>66</v>
      </c>
      <c r="D215" s="50"/>
      <c r="E215" s="50"/>
      <c r="F215" s="50"/>
      <c r="G215" s="50"/>
      <c r="H215" s="50"/>
      <c r="I215" s="50"/>
      <c r="J215" s="50"/>
      <c r="K215" s="50"/>
      <c r="L215" s="51"/>
      <c r="N215" s="153" t="s">
        <v>210</v>
      </c>
      <c r="O215" s="154"/>
      <c r="P215" s="154"/>
      <c r="Q215" s="154"/>
      <c r="R215" s="154"/>
      <c r="S215" s="154"/>
      <c r="T215" s="154"/>
      <c r="U215" s="154"/>
      <c r="V215" s="154"/>
      <c r="W215" s="154"/>
      <c r="X215" s="154"/>
      <c r="Y215" s="154"/>
      <c r="Z215" s="154"/>
      <c r="AA215" s="154"/>
      <c r="AB215" s="155"/>
    </row>
    <row r="216" spans="3:29" x14ac:dyDescent="0.25">
      <c r="C216" s="49" t="s">
        <v>67</v>
      </c>
      <c r="D216" s="50"/>
      <c r="E216" s="50"/>
      <c r="F216" s="50"/>
      <c r="G216" s="50"/>
      <c r="H216" s="50"/>
      <c r="I216" s="50"/>
      <c r="J216" s="50"/>
      <c r="K216" s="50"/>
      <c r="L216" s="51"/>
      <c r="N216" s="46"/>
      <c r="O216" s="48"/>
      <c r="W216" s="9"/>
    </row>
    <row r="217" spans="3:29" ht="5.0999999999999996" customHeight="1" x14ac:dyDescent="0.25">
      <c r="C217" s="8"/>
    </row>
    <row r="218" spans="3:29" x14ac:dyDescent="0.25">
      <c r="C218" s="49" t="s">
        <v>125</v>
      </c>
      <c r="D218" s="50"/>
      <c r="E218" s="50"/>
      <c r="F218" s="50"/>
      <c r="G218" s="50"/>
      <c r="H218" s="50"/>
      <c r="I218" s="50"/>
      <c r="J218" s="50"/>
      <c r="K218" s="50"/>
      <c r="L218" s="51"/>
      <c r="N218" s="66"/>
      <c r="O218" s="69"/>
      <c r="P218" s="69"/>
      <c r="Q218" s="69"/>
      <c r="R218" s="69"/>
      <c r="S218" s="69"/>
      <c r="T218" s="69"/>
      <c r="U218" s="69"/>
      <c r="V218" s="69"/>
      <c r="W218" s="69"/>
      <c r="X218" s="69"/>
      <c r="Y218" s="69"/>
      <c r="Z218" s="69"/>
      <c r="AA218" s="69"/>
      <c r="AB218" s="70"/>
    </row>
    <row r="219" spans="3:29" x14ac:dyDescent="0.25">
      <c r="C219" s="49" t="s">
        <v>66</v>
      </c>
      <c r="D219" s="50"/>
      <c r="E219" s="50"/>
      <c r="F219" s="50"/>
      <c r="G219" s="50"/>
      <c r="H219" s="50"/>
      <c r="I219" s="50"/>
      <c r="J219" s="50"/>
      <c r="K219" s="50"/>
      <c r="L219" s="51"/>
      <c r="N219" s="66"/>
      <c r="O219" s="69"/>
      <c r="P219" s="69"/>
      <c r="Q219" s="69"/>
      <c r="R219" s="69"/>
      <c r="S219" s="69"/>
      <c r="T219" s="69"/>
      <c r="U219" s="69"/>
      <c r="V219" s="69"/>
      <c r="W219" s="69"/>
      <c r="X219" s="69"/>
      <c r="Y219" s="69"/>
      <c r="Z219" s="69"/>
      <c r="AA219" s="69"/>
      <c r="AB219" s="70"/>
    </row>
    <row r="220" spans="3:29" x14ac:dyDescent="0.25">
      <c r="C220" s="49" t="s">
        <v>67</v>
      </c>
      <c r="D220" s="50"/>
      <c r="E220" s="50"/>
      <c r="F220" s="50"/>
      <c r="G220" s="50"/>
      <c r="H220" s="50"/>
      <c r="I220" s="50"/>
      <c r="J220" s="50"/>
      <c r="K220" s="50"/>
      <c r="L220" s="51"/>
      <c r="N220" s="46"/>
      <c r="O220" s="48"/>
      <c r="W220" s="9"/>
    </row>
    <row r="221" spans="3:29" ht="5.0999999999999996" customHeight="1" x14ac:dyDescent="0.25">
      <c r="C221" s="8"/>
    </row>
    <row r="222" spans="3:29" x14ac:dyDescent="0.25">
      <c r="C222" s="49" t="s">
        <v>126</v>
      </c>
      <c r="D222" s="50"/>
      <c r="E222" s="50"/>
      <c r="F222" s="50"/>
      <c r="G222" s="50"/>
      <c r="H222" s="50"/>
      <c r="I222" s="50"/>
      <c r="J222" s="50"/>
      <c r="K222" s="50"/>
      <c r="L222" s="51"/>
      <c r="N222" s="66"/>
      <c r="O222" s="69"/>
      <c r="P222" s="69"/>
      <c r="Q222" s="69"/>
      <c r="R222" s="69"/>
      <c r="S222" s="69"/>
      <c r="T222" s="69"/>
      <c r="U222" s="69"/>
      <c r="V222" s="69"/>
      <c r="W222" s="69"/>
      <c r="X222" s="69"/>
      <c r="Y222" s="69"/>
      <c r="Z222" s="69"/>
      <c r="AA222" s="69"/>
      <c r="AB222" s="70"/>
    </row>
    <row r="223" spans="3:29" x14ac:dyDescent="0.25">
      <c r="C223" s="49" t="s">
        <v>66</v>
      </c>
      <c r="D223" s="50"/>
      <c r="E223" s="50"/>
      <c r="F223" s="50"/>
      <c r="G223" s="50"/>
      <c r="H223" s="50"/>
      <c r="I223" s="50"/>
      <c r="J223" s="50"/>
      <c r="K223" s="50"/>
      <c r="L223" s="51"/>
      <c r="N223" s="66"/>
      <c r="O223" s="69"/>
      <c r="P223" s="69"/>
      <c r="Q223" s="69"/>
      <c r="R223" s="69"/>
      <c r="S223" s="69"/>
      <c r="T223" s="69"/>
      <c r="U223" s="69"/>
      <c r="V223" s="69"/>
      <c r="W223" s="69"/>
      <c r="X223" s="69"/>
      <c r="Y223" s="69"/>
      <c r="Z223" s="69"/>
      <c r="AA223" s="69"/>
      <c r="AB223" s="70"/>
    </row>
    <row r="224" spans="3:29" x14ac:dyDescent="0.25">
      <c r="C224" s="49" t="s">
        <v>67</v>
      </c>
      <c r="D224" s="50"/>
      <c r="E224" s="50"/>
      <c r="F224" s="50"/>
      <c r="G224" s="50"/>
      <c r="H224" s="50"/>
      <c r="I224" s="50"/>
      <c r="J224" s="50"/>
      <c r="K224" s="50"/>
      <c r="L224" s="51"/>
      <c r="N224" s="46"/>
      <c r="O224" s="48"/>
      <c r="W224" s="9"/>
    </row>
    <row r="225" spans="3:28" ht="5.0999999999999996" customHeight="1" x14ac:dyDescent="0.25">
      <c r="C225" s="8"/>
    </row>
    <row r="226" spans="3:28" x14ac:dyDescent="0.25">
      <c r="C226" s="49" t="s">
        <v>127</v>
      </c>
      <c r="D226" s="50"/>
      <c r="E226" s="50"/>
      <c r="F226" s="50"/>
      <c r="G226" s="50"/>
      <c r="H226" s="50"/>
      <c r="I226" s="50"/>
      <c r="J226" s="50"/>
      <c r="K226" s="50"/>
      <c r="L226" s="51"/>
      <c r="N226" s="66"/>
      <c r="O226" s="69"/>
      <c r="P226" s="69"/>
      <c r="Q226" s="69"/>
      <c r="R226" s="69"/>
      <c r="S226" s="69"/>
      <c r="T226" s="69"/>
      <c r="U226" s="69"/>
      <c r="V226" s="69"/>
      <c r="W226" s="69"/>
      <c r="X226" s="69"/>
      <c r="Y226" s="69"/>
      <c r="Z226" s="69"/>
      <c r="AA226" s="69"/>
      <c r="AB226" s="70"/>
    </row>
    <row r="227" spans="3:28" x14ac:dyDescent="0.25">
      <c r="C227" s="49" t="s">
        <v>66</v>
      </c>
      <c r="D227" s="50"/>
      <c r="E227" s="50"/>
      <c r="F227" s="50"/>
      <c r="G227" s="50"/>
      <c r="H227" s="50"/>
      <c r="I227" s="50"/>
      <c r="J227" s="50"/>
      <c r="K227" s="50"/>
      <c r="L227" s="51"/>
      <c r="N227" s="66"/>
      <c r="O227" s="69"/>
      <c r="P227" s="69"/>
      <c r="Q227" s="69"/>
      <c r="R227" s="69"/>
      <c r="S227" s="69"/>
      <c r="T227" s="69"/>
      <c r="U227" s="69"/>
      <c r="V227" s="69"/>
      <c r="W227" s="69"/>
      <c r="X227" s="69"/>
      <c r="Y227" s="69"/>
      <c r="Z227" s="69"/>
      <c r="AA227" s="69"/>
      <c r="AB227" s="70"/>
    </row>
    <row r="228" spans="3:28" x14ac:dyDescent="0.25">
      <c r="C228" s="49" t="s">
        <v>67</v>
      </c>
      <c r="D228" s="50"/>
      <c r="E228" s="50"/>
      <c r="F228" s="50"/>
      <c r="G228" s="50"/>
      <c r="H228" s="50"/>
      <c r="I228" s="50"/>
      <c r="J228" s="50"/>
      <c r="K228" s="50"/>
      <c r="L228" s="51"/>
      <c r="N228" s="46"/>
      <c r="O228" s="48"/>
      <c r="W228" s="9"/>
    </row>
    <row r="229" spans="3:28" ht="5.0999999999999996" customHeight="1" x14ac:dyDescent="0.25">
      <c r="C229" s="8"/>
    </row>
    <row r="230" spans="3:28" x14ac:dyDescent="0.25">
      <c r="C230" s="49" t="s">
        <v>128</v>
      </c>
      <c r="D230" s="50"/>
      <c r="E230" s="50"/>
      <c r="F230" s="50"/>
      <c r="G230" s="50"/>
      <c r="H230" s="50"/>
      <c r="I230" s="50"/>
      <c r="J230" s="50"/>
      <c r="K230" s="50"/>
      <c r="L230" s="51"/>
      <c r="N230" s="66"/>
      <c r="O230" s="69"/>
      <c r="P230" s="69"/>
      <c r="Q230" s="69"/>
      <c r="R230" s="69"/>
      <c r="S230" s="69"/>
      <c r="T230" s="69"/>
      <c r="U230" s="69"/>
      <c r="V230" s="69"/>
      <c r="W230" s="69"/>
      <c r="X230" s="69"/>
      <c r="Y230" s="69"/>
      <c r="Z230" s="69"/>
      <c r="AA230" s="69"/>
      <c r="AB230" s="70"/>
    </row>
    <row r="231" spans="3:28" x14ac:dyDescent="0.25">
      <c r="C231" s="49" t="s">
        <v>66</v>
      </c>
      <c r="D231" s="50"/>
      <c r="E231" s="50"/>
      <c r="F231" s="50"/>
      <c r="G231" s="50"/>
      <c r="H231" s="50"/>
      <c r="I231" s="50"/>
      <c r="J231" s="50"/>
      <c r="K231" s="50"/>
      <c r="L231" s="51"/>
      <c r="N231" s="66"/>
      <c r="O231" s="69"/>
      <c r="P231" s="69"/>
      <c r="Q231" s="69"/>
      <c r="R231" s="69"/>
      <c r="S231" s="69"/>
      <c r="T231" s="69"/>
      <c r="U231" s="69"/>
      <c r="V231" s="69"/>
      <c r="W231" s="69"/>
      <c r="X231" s="69"/>
      <c r="Y231" s="69"/>
      <c r="Z231" s="69"/>
      <c r="AA231" s="69"/>
      <c r="AB231" s="70"/>
    </row>
    <row r="232" spans="3:28" x14ac:dyDescent="0.25">
      <c r="C232" s="49" t="s">
        <v>67</v>
      </c>
      <c r="D232" s="50"/>
      <c r="E232" s="50"/>
      <c r="F232" s="50"/>
      <c r="G232" s="50"/>
      <c r="H232" s="50"/>
      <c r="I232" s="50"/>
      <c r="J232" s="50"/>
      <c r="K232" s="50"/>
      <c r="L232" s="51"/>
      <c r="N232" s="46"/>
      <c r="O232" s="48"/>
      <c r="W232" s="9"/>
    </row>
    <row r="233" spans="3:28" ht="5.0999999999999996" customHeight="1" x14ac:dyDescent="0.25">
      <c r="C233" s="8"/>
    </row>
    <row r="234" spans="3:28" x14ac:dyDescent="0.25">
      <c r="C234" s="49" t="s">
        <v>129</v>
      </c>
      <c r="D234" s="50"/>
      <c r="E234" s="50"/>
      <c r="F234" s="50"/>
      <c r="G234" s="50"/>
      <c r="H234" s="50"/>
      <c r="I234" s="50"/>
      <c r="J234" s="50"/>
      <c r="K234" s="50"/>
      <c r="L234" s="51"/>
      <c r="N234" s="66"/>
      <c r="O234" s="69"/>
      <c r="P234" s="69"/>
      <c r="Q234" s="69"/>
      <c r="R234" s="69"/>
      <c r="S234" s="69"/>
      <c r="T234" s="69"/>
      <c r="U234" s="69"/>
      <c r="V234" s="69"/>
      <c r="W234" s="69"/>
      <c r="X234" s="69"/>
      <c r="Y234" s="69"/>
      <c r="Z234" s="69"/>
      <c r="AA234" s="69"/>
      <c r="AB234" s="70"/>
    </row>
    <row r="235" spans="3:28" x14ac:dyDescent="0.25">
      <c r="C235" s="49" t="s">
        <v>66</v>
      </c>
      <c r="D235" s="50"/>
      <c r="E235" s="50"/>
      <c r="F235" s="50"/>
      <c r="G235" s="50"/>
      <c r="H235" s="50"/>
      <c r="I235" s="50"/>
      <c r="J235" s="50"/>
      <c r="K235" s="50"/>
      <c r="L235" s="51"/>
      <c r="N235" s="66"/>
      <c r="O235" s="69"/>
      <c r="P235" s="69"/>
      <c r="Q235" s="69"/>
      <c r="R235" s="69"/>
      <c r="S235" s="69"/>
      <c r="T235" s="69"/>
      <c r="U235" s="69"/>
      <c r="V235" s="69"/>
      <c r="W235" s="69"/>
      <c r="X235" s="69"/>
      <c r="Y235" s="69"/>
      <c r="Z235" s="69"/>
      <c r="AA235" s="69"/>
      <c r="AB235" s="70"/>
    </row>
    <row r="236" spans="3:28" x14ac:dyDescent="0.25">
      <c r="C236" s="49" t="s">
        <v>67</v>
      </c>
      <c r="D236" s="50"/>
      <c r="E236" s="50"/>
      <c r="F236" s="50"/>
      <c r="G236" s="50"/>
      <c r="H236" s="50"/>
      <c r="I236" s="50"/>
      <c r="J236" s="50"/>
      <c r="K236" s="50"/>
      <c r="L236" s="51"/>
      <c r="N236" s="46"/>
      <c r="O236" s="48"/>
      <c r="W236" s="9"/>
    </row>
    <row r="237" spans="3:28" ht="5.0999999999999996" customHeight="1" x14ac:dyDescent="0.25">
      <c r="C237" s="8"/>
      <c r="W237" s="9"/>
    </row>
    <row r="238" spans="3:28" x14ac:dyDescent="0.25">
      <c r="C238" s="49" t="s">
        <v>130</v>
      </c>
      <c r="D238" s="50"/>
      <c r="E238" s="50"/>
      <c r="F238" s="50"/>
      <c r="G238" s="50"/>
      <c r="H238" s="50"/>
      <c r="I238" s="50"/>
      <c r="J238" s="50"/>
      <c r="K238" s="50"/>
      <c r="L238" s="51"/>
      <c r="N238" s="66"/>
      <c r="O238" s="69"/>
      <c r="P238" s="69"/>
      <c r="Q238" s="69"/>
      <c r="R238" s="69"/>
      <c r="S238" s="69"/>
      <c r="T238" s="69"/>
      <c r="U238" s="69"/>
      <c r="V238" s="69"/>
      <c r="W238" s="69"/>
      <c r="X238" s="69"/>
      <c r="Y238" s="69"/>
      <c r="Z238" s="69"/>
      <c r="AA238" s="69"/>
      <c r="AB238" s="70"/>
    </row>
    <row r="239" spans="3:28" x14ac:dyDescent="0.25">
      <c r="C239" s="49" t="s">
        <v>66</v>
      </c>
      <c r="D239" s="50"/>
      <c r="E239" s="50"/>
      <c r="F239" s="50"/>
      <c r="G239" s="50"/>
      <c r="H239" s="50"/>
      <c r="I239" s="50"/>
      <c r="J239" s="50"/>
      <c r="K239" s="50"/>
      <c r="L239" s="51"/>
      <c r="N239" s="66"/>
      <c r="O239" s="69"/>
      <c r="P239" s="69"/>
      <c r="Q239" s="69"/>
      <c r="R239" s="69"/>
      <c r="S239" s="69"/>
      <c r="T239" s="69"/>
      <c r="U239" s="69"/>
      <c r="V239" s="69"/>
      <c r="W239" s="69"/>
      <c r="X239" s="69"/>
      <c r="Y239" s="69"/>
      <c r="Z239" s="69"/>
      <c r="AA239" s="69"/>
      <c r="AB239" s="70"/>
    </row>
    <row r="240" spans="3:28" x14ac:dyDescent="0.25">
      <c r="C240" s="49" t="s">
        <v>67</v>
      </c>
      <c r="D240" s="50"/>
      <c r="E240" s="50"/>
      <c r="F240" s="50"/>
      <c r="G240" s="50"/>
      <c r="H240" s="50"/>
      <c r="I240" s="50"/>
      <c r="J240" s="50"/>
      <c r="K240" s="50"/>
      <c r="L240" s="51"/>
      <c r="N240" s="46"/>
      <c r="O240" s="48"/>
      <c r="W240" s="9"/>
    </row>
    <row r="241" spans="3:28" ht="5.0999999999999996" customHeight="1" x14ac:dyDescent="0.25">
      <c r="C241" s="8"/>
    </row>
    <row r="242" spans="3:28" x14ac:dyDescent="0.25">
      <c r="C242" s="49" t="s">
        <v>131</v>
      </c>
      <c r="D242" s="50"/>
      <c r="E242" s="50"/>
      <c r="F242" s="50"/>
      <c r="G242" s="50"/>
      <c r="H242" s="50"/>
      <c r="I242" s="50"/>
      <c r="J242" s="50"/>
      <c r="K242" s="50"/>
      <c r="L242" s="51"/>
      <c r="N242" s="66"/>
      <c r="O242" s="69"/>
      <c r="P242" s="69"/>
      <c r="Q242" s="69"/>
      <c r="R242" s="69"/>
      <c r="S242" s="69"/>
      <c r="T242" s="69"/>
      <c r="U242" s="69"/>
      <c r="V242" s="69"/>
      <c r="W242" s="69"/>
      <c r="X242" s="69"/>
      <c r="Y242" s="69"/>
      <c r="Z242" s="69"/>
      <c r="AA242" s="69"/>
      <c r="AB242" s="70"/>
    </row>
    <row r="243" spans="3:28" x14ac:dyDescent="0.25">
      <c r="C243" s="49" t="s">
        <v>66</v>
      </c>
      <c r="D243" s="50"/>
      <c r="E243" s="50"/>
      <c r="F243" s="50"/>
      <c r="G243" s="50"/>
      <c r="H243" s="50"/>
      <c r="I243" s="50"/>
      <c r="J243" s="50"/>
      <c r="K243" s="50"/>
      <c r="L243" s="51"/>
      <c r="N243" s="66"/>
      <c r="O243" s="69"/>
      <c r="P243" s="69"/>
      <c r="Q243" s="69"/>
      <c r="R243" s="69"/>
      <c r="S243" s="69"/>
      <c r="T243" s="69"/>
      <c r="U243" s="69"/>
      <c r="V243" s="69"/>
      <c r="W243" s="69"/>
      <c r="X243" s="69"/>
      <c r="Y243" s="69"/>
      <c r="Z243" s="69"/>
      <c r="AA243" s="69"/>
      <c r="AB243" s="70"/>
    </row>
    <row r="244" spans="3:28" x14ac:dyDescent="0.25">
      <c r="C244" s="49" t="s">
        <v>67</v>
      </c>
      <c r="D244" s="50"/>
      <c r="E244" s="50"/>
      <c r="F244" s="50"/>
      <c r="G244" s="50"/>
      <c r="H244" s="50"/>
      <c r="I244" s="50"/>
      <c r="J244" s="50"/>
      <c r="K244" s="50"/>
      <c r="L244" s="51"/>
      <c r="N244" s="46"/>
      <c r="O244" s="48"/>
      <c r="W244" s="9"/>
    </row>
    <row r="245" spans="3:28" ht="5.0999999999999996" customHeight="1" x14ac:dyDescent="0.25">
      <c r="C245" s="8"/>
    </row>
    <row r="246" spans="3:28" x14ac:dyDescent="0.25">
      <c r="C246" s="49" t="s">
        <v>132</v>
      </c>
      <c r="D246" s="50"/>
      <c r="E246" s="50"/>
      <c r="F246" s="50"/>
      <c r="G246" s="50"/>
      <c r="H246" s="50"/>
      <c r="I246" s="50"/>
      <c r="J246" s="50"/>
      <c r="K246" s="50"/>
      <c r="L246" s="51"/>
      <c r="N246" s="66"/>
      <c r="O246" s="69"/>
      <c r="P246" s="69"/>
      <c r="Q246" s="69"/>
      <c r="R246" s="69"/>
      <c r="S246" s="69"/>
      <c r="T246" s="69"/>
      <c r="U246" s="69"/>
      <c r="V246" s="69"/>
      <c r="W246" s="69"/>
      <c r="X246" s="69"/>
      <c r="Y246" s="69"/>
      <c r="Z246" s="69"/>
      <c r="AA246" s="69"/>
      <c r="AB246" s="70"/>
    </row>
    <row r="247" spans="3:28" x14ac:dyDescent="0.25">
      <c r="C247" s="49" t="s">
        <v>66</v>
      </c>
      <c r="D247" s="50"/>
      <c r="E247" s="50"/>
      <c r="F247" s="50"/>
      <c r="G247" s="50"/>
      <c r="H247" s="50"/>
      <c r="I247" s="50"/>
      <c r="J247" s="50"/>
      <c r="K247" s="50"/>
      <c r="L247" s="51"/>
      <c r="N247" s="66"/>
      <c r="O247" s="69"/>
      <c r="P247" s="69"/>
      <c r="Q247" s="69"/>
      <c r="R247" s="69"/>
      <c r="S247" s="69"/>
      <c r="T247" s="69"/>
      <c r="U247" s="69"/>
      <c r="V247" s="69"/>
      <c r="W247" s="69"/>
      <c r="X247" s="69"/>
      <c r="Y247" s="69"/>
      <c r="Z247" s="69"/>
      <c r="AA247" s="69"/>
      <c r="AB247" s="70"/>
    </row>
    <row r="248" spans="3:28" x14ac:dyDescent="0.25">
      <c r="C248" s="49" t="s">
        <v>67</v>
      </c>
      <c r="D248" s="50"/>
      <c r="E248" s="50"/>
      <c r="F248" s="50"/>
      <c r="G248" s="50"/>
      <c r="H248" s="50"/>
      <c r="I248" s="50"/>
      <c r="J248" s="50"/>
      <c r="K248" s="50"/>
      <c r="L248" s="51"/>
      <c r="N248" s="46"/>
      <c r="O248" s="48"/>
      <c r="W248" s="9"/>
    </row>
    <row r="249" spans="3:28" ht="5.0999999999999996" customHeight="1" x14ac:dyDescent="0.25">
      <c r="C249" s="8"/>
    </row>
    <row r="250" spans="3:28" x14ac:dyDescent="0.25">
      <c r="C250" s="49" t="s">
        <v>133</v>
      </c>
      <c r="D250" s="50"/>
      <c r="E250" s="50"/>
      <c r="F250" s="50"/>
      <c r="G250" s="50"/>
      <c r="H250" s="50"/>
      <c r="I250" s="50"/>
      <c r="J250" s="50"/>
      <c r="K250" s="50"/>
      <c r="L250" s="51"/>
      <c r="N250" s="66"/>
      <c r="O250" s="69"/>
      <c r="P250" s="69"/>
      <c r="Q250" s="69"/>
      <c r="R250" s="69"/>
      <c r="S250" s="69"/>
      <c r="T250" s="69"/>
      <c r="U250" s="69"/>
      <c r="V250" s="69"/>
      <c r="W250" s="69"/>
      <c r="X250" s="69"/>
      <c r="Y250" s="69"/>
      <c r="Z250" s="69"/>
      <c r="AA250" s="69"/>
      <c r="AB250" s="70"/>
    </row>
    <row r="251" spans="3:28" x14ac:dyDescent="0.25">
      <c r="C251" s="49" t="s">
        <v>66</v>
      </c>
      <c r="D251" s="50"/>
      <c r="E251" s="50"/>
      <c r="F251" s="50"/>
      <c r="G251" s="50"/>
      <c r="H251" s="50"/>
      <c r="I251" s="50"/>
      <c r="J251" s="50"/>
      <c r="K251" s="50"/>
      <c r="L251" s="51"/>
      <c r="N251" s="66"/>
      <c r="O251" s="69"/>
      <c r="P251" s="69"/>
      <c r="Q251" s="69"/>
      <c r="R251" s="69"/>
      <c r="S251" s="69"/>
      <c r="T251" s="69"/>
      <c r="U251" s="69"/>
      <c r="V251" s="69"/>
      <c r="W251" s="69"/>
      <c r="X251" s="69"/>
      <c r="Y251" s="69"/>
      <c r="Z251" s="69"/>
      <c r="AA251" s="69"/>
      <c r="AB251" s="70"/>
    </row>
    <row r="252" spans="3:28" x14ac:dyDescent="0.25">
      <c r="C252" s="49" t="s">
        <v>67</v>
      </c>
      <c r="D252" s="50"/>
      <c r="E252" s="50"/>
      <c r="F252" s="50"/>
      <c r="G252" s="50"/>
      <c r="H252" s="50"/>
      <c r="I252" s="50"/>
      <c r="J252" s="50"/>
      <c r="K252" s="50"/>
      <c r="L252" s="51"/>
      <c r="N252" s="46"/>
      <c r="O252" s="48"/>
      <c r="W252" s="9"/>
    </row>
    <row r="253" spans="3:28" ht="5.0999999999999996" customHeight="1" x14ac:dyDescent="0.25">
      <c r="C253" s="8"/>
    </row>
    <row r="254" spans="3:28" x14ac:dyDescent="0.25">
      <c r="C254" s="49" t="s">
        <v>134</v>
      </c>
      <c r="D254" s="50"/>
      <c r="E254" s="50"/>
      <c r="F254" s="50"/>
      <c r="G254" s="50"/>
      <c r="H254" s="50"/>
      <c r="I254" s="50"/>
      <c r="J254" s="50"/>
      <c r="K254" s="50"/>
      <c r="L254" s="51"/>
      <c r="N254" s="66"/>
      <c r="O254" s="69"/>
      <c r="P254" s="69"/>
      <c r="Q254" s="69"/>
      <c r="R254" s="69"/>
      <c r="S254" s="69"/>
      <c r="T254" s="69"/>
      <c r="U254" s="69"/>
      <c r="V254" s="69"/>
      <c r="W254" s="69"/>
      <c r="X254" s="69"/>
      <c r="Y254" s="69"/>
      <c r="Z254" s="69"/>
      <c r="AA254" s="69"/>
      <c r="AB254" s="70"/>
    </row>
    <row r="255" spans="3:28" x14ac:dyDescent="0.25">
      <c r="C255" s="49" t="s">
        <v>66</v>
      </c>
      <c r="D255" s="50"/>
      <c r="E255" s="50"/>
      <c r="F255" s="50"/>
      <c r="G255" s="50"/>
      <c r="H255" s="50"/>
      <c r="I255" s="50"/>
      <c r="J255" s="50"/>
      <c r="K255" s="50"/>
      <c r="L255" s="51"/>
      <c r="N255" s="66"/>
      <c r="O255" s="69"/>
      <c r="P255" s="69"/>
      <c r="Q255" s="69"/>
      <c r="R255" s="69"/>
      <c r="S255" s="69"/>
      <c r="T255" s="69"/>
      <c r="U255" s="69"/>
      <c r="V255" s="69"/>
      <c r="W255" s="69"/>
      <c r="X255" s="69"/>
      <c r="Y255" s="69"/>
      <c r="Z255" s="69"/>
      <c r="AA255" s="69"/>
      <c r="AB255" s="70"/>
    </row>
    <row r="256" spans="3:28" x14ac:dyDescent="0.25">
      <c r="C256" s="49" t="s">
        <v>67</v>
      </c>
      <c r="D256" s="50"/>
      <c r="E256" s="50"/>
      <c r="F256" s="50"/>
      <c r="G256" s="50"/>
      <c r="H256" s="50"/>
      <c r="I256" s="50"/>
      <c r="J256" s="50"/>
      <c r="K256" s="50"/>
      <c r="L256" s="51"/>
      <c r="N256" s="46"/>
      <c r="O256" s="48"/>
      <c r="W256" s="9"/>
    </row>
    <row r="257" spans="3:43" x14ac:dyDescent="0.25"/>
    <row r="258" spans="3:43" s="2" customFormat="1" ht="24.95" customHeight="1" x14ac:dyDescent="0.25">
      <c r="C258" s="86" t="str">
        <f>CONCATENATE("Centro 1 ",I86)</f>
        <v xml:space="preserve">Centro 1 </v>
      </c>
      <c r="D258" s="87"/>
      <c r="E258" s="87"/>
      <c r="F258" s="87"/>
      <c r="G258" s="87"/>
      <c r="H258" s="87"/>
      <c r="I258" s="87"/>
      <c r="J258" s="87"/>
      <c r="K258" s="87"/>
      <c r="L258" s="88"/>
      <c r="N258" s="89" t="s">
        <v>82</v>
      </c>
      <c r="O258" s="90"/>
      <c r="P258" s="90"/>
      <c r="Q258" s="91"/>
      <c r="S258" s="161" t="s">
        <v>68</v>
      </c>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3"/>
    </row>
    <row r="259" spans="3:43" ht="5.0999999999999996" customHeight="1" x14ac:dyDescent="0.25">
      <c r="N259" s="11"/>
      <c r="O259" s="11"/>
      <c r="P259" s="11"/>
      <c r="Q259" s="11"/>
    </row>
    <row r="260" spans="3:43" x14ac:dyDescent="0.25">
      <c r="C260" s="49" t="str">
        <f>IF($N$210="","",$N$210)</f>
        <v/>
      </c>
      <c r="D260" s="50"/>
      <c r="E260" s="50"/>
      <c r="F260" s="50"/>
      <c r="G260" s="50"/>
      <c r="H260" s="50"/>
      <c r="I260" s="50"/>
      <c r="J260" s="50"/>
      <c r="K260" s="50"/>
      <c r="L260" s="51"/>
      <c r="N260" s="46"/>
      <c r="O260" s="47"/>
      <c r="P260" s="47"/>
      <c r="Q260" s="48"/>
      <c r="S260" s="66"/>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8"/>
    </row>
    <row r="261" spans="3:43" x14ac:dyDescent="0.25">
      <c r="C261" s="49" t="str">
        <f>IF($N$214="","",$N$214)</f>
        <v/>
      </c>
      <c r="D261" s="50"/>
      <c r="E261" s="50"/>
      <c r="F261" s="50"/>
      <c r="G261" s="50"/>
      <c r="H261" s="50"/>
      <c r="I261" s="50"/>
      <c r="J261" s="50"/>
      <c r="K261" s="50"/>
      <c r="L261" s="51"/>
      <c r="N261" s="46"/>
      <c r="O261" s="47"/>
      <c r="P261" s="47"/>
      <c r="Q261" s="48"/>
      <c r="S261" s="66"/>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8"/>
    </row>
    <row r="262" spans="3:43" x14ac:dyDescent="0.25">
      <c r="C262" s="49" t="str">
        <f>IF($N$218="","",$N$218)</f>
        <v/>
      </c>
      <c r="D262" s="50"/>
      <c r="E262" s="50"/>
      <c r="F262" s="50"/>
      <c r="G262" s="50"/>
      <c r="H262" s="50"/>
      <c r="I262" s="50"/>
      <c r="J262" s="50"/>
      <c r="K262" s="50"/>
      <c r="L262" s="51"/>
      <c r="N262" s="46"/>
      <c r="O262" s="47"/>
      <c r="P262" s="47"/>
      <c r="Q262" s="48"/>
      <c r="S262" s="66"/>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8"/>
    </row>
    <row r="263" spans="3:43" x14ac:dyDescent="0.25">
      <c r="C263" s="49" t="str">
        <f>IF($N$222="","",$N$222)</f>
        <v/>
      </c>
      <c r="D263" s="50"/>
      <c r="E263" s="50"/>
      <c r="F263" s="50"/>
      <c r="G263" s="50"/>
      <c r="H263" s="50"/>
      <c r="I263" s="50"/>
      <c r="J263" s="50"/>
      <c r="K263" s="50"/>
      <c r="L263" s="51"/>
      <c r="N263" s="46"/>
      <c r="O263" s="47"/>
      <c r="P263" s="47"/>
      <c r="Q263" s="48"/>
      <c r="S263" s="66"/>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8"/>
    </row>
    <row r="264" spans="3:43" x14ac:dyDescent="0.25">
      <c r="C264" s="49" t="str">
        <f>IF($N$226="","",$N$226)</f>
        <v/>
      </c>
      <c r="D264" s="50"/>
      <c r="E264" s="50"/>
      <c r="F264" s="50"/>
      <c r="G264" s="50"/>
      <c r="H264" s="50"/>
      <c r="I264" s="50"/>
      <c r="J264" s="50"/>
      <c r="K264" s="50"/>
      <c r="L264" s="51"/>
      <c r="N264" s="46"/>
      <c r="O264" s="47"/>
      <c r="P264" s="47"/>
      <c r="Q264" s="48"/>
      <c r="S264" s="66"/>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8"/>
    </row>
    <row r="265" spans="3:43" x14ac:dyDescent="0.25">
      <c r="C265" s="49" t="str">
        <f>IF($N$230="","",$N$230)</f>
        <v/>
      </c>
      <c r="D265" s="50"/>
      <c r="E265" s="50"/>
      <c r="F265" s="50"/>
      <c r="G265" s="50"/>
      <c r="H265" s="50"/>
      <c r="I265" s="50"/>
      <c r="J265" s="50"/>
      <c r="K265" s="50"/>
      <c r="L265" s="51"/>
      <c r="N265" s="46"/>
      <c r="O265" s="47"/>
      <c r="P265" s="47"/>
      <c r="Q265" s="48"/>
      <c r="S265" s="66"/>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8"/>
    </row>
    <row r="266" spans="3:43" x14ac:dyDescent="0.25">
      <c r="C266" s="49" t="str">
        <f>IF($N$234="","",$N$234)</f>
        <v/>
      </c>
      <c r="D266" s="50"/>
      <c r="E266" s="50"/>
      <c r="F266" s="50"/>
      <c r="G266" s="50"/>
      <c r="H266" s="50"/>
      <c r="I266" s="50"/>
      <c r="J266" s="50"/>
      <c r="K266" s="50"/>
      <c r="L266" s="51"/>
      <c r="N266" s="46"/>
      <c r="O266" s="47"/>
      <c r="P266" s="47"/>
      <c r="Q266" s="48"/>
      <c r="S266" s="66"/>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8"/>
    </row>
    <row r="267" spans="3:43" x14ac:dyDescent="0.25">
      <c r="C267" s="49" t="str">
        <f>IF($N$238="","",$N$238)</f>
        <v/>
      </c>
      <c r="D267" s="50"/>
      <c r="E267" s="50"/>
      <c r="F267" s="50"/>
      <c r="G267" s="50"/>
      <c r="H267" s="50"/>
      <c r="I267" s="50"/>
      <c r="J267" s="50"/>
      <c r="K267" s="50"/>
      <c r="L267" s="51"/>
      <c r="N267" s="46"/>
      <c r="O267" s="47"/>
      <c r="P267" s="47"/>
      <c r="Q267" s="48"/>
      <c r="S267" s="66"/>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8"/>
    </row>
    <row r="268" spans="3:43" x14ac:dyDescent="0.25">
      <c r="C268" s="49" t="str">
        <f>IF($N$242="","",$N$242)</f>
        <v/>
      </c>
      <c r="D268" s="50"/>
      <c r="E268" s="50"/>
      <c r="F268" s="50"/>
      <c r="G268" s="50"/>
      <c r="H268" s="50"/>
      <c r="I268" s="50"/>
      <c r="J268" s="50"/>
      <c r="K268" s="50"/>
      <c r="L268" s="51"/>
      <c r="N268" s="46"/>
      <c r="O268" s="47"/>
      <c r="P268" s="47"/>
      <c r="Q268" s="48"/>
      <c r="S268" s="66"/>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8"/>
    </row>
    <row r="269" spans="3:43" x14ac:dyDescent="0.25">
      <c r="C269" s="49" t="str">
        <f>IF($N$246="","",$N$246)</f>
        <v/>
      </c>
      <c r="D269" s="50"/>
      <c r="E269" s="50"/>
      <c r="F269" s="50"/>
      <c r="G269" s="50"/>
      <c r="H269" s="50"/>
      <c r="I269" s="50"/>
      <c r="J269" s="50"/>
      <c r="K269" s="50"/>
      <c r="L269" s="51"/>
      <c r="N269" s="46"/>
      <c r="O269" s="47"/>
      <c r="P269" s="47"/>
      <c r="Q269" s="48"/>
      <c r="S269" s="66"/>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8"/>
    </row>
    <row r="270" spans="3:43" x14ac:dyDescent="0.25">
      <c r="C270" s="49" t="str">
        <f>IF($N$250="","",$N$250)</f>
        <v/>
      </c>
      <c r="D270" s="50"/>
      <c r="E270" s="50"/>
      <c r="F270" s="50"/>
      <c r="G270" s="50"/>
      <c r="H270" s="50"/>
      <c r="I270" s="50"/>
      <c r="J270" s="50"/>
      <c r="K270" s="50"/>
      <c r="L270" s="51"/>
      <c r="N270" s="46"/>
      <c r="O270" s="47"/>
      <c r="P270" s="47"/>
      <c r="Q270" s="48"/>
      <c r="S270" s="66"/>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8"/>
    </row>
    <row r="271" spans="3:43" x14ac:dyDescent="0.25">
      <c r="C271" s="49" t="str">
        <f>IF($N$254="","",$N$254)</f>
        <v/>
      </c>
      <c r="D271" s="50"/>
      <c r="E271" s="50"/>
      <c r="F271" s="50"/>
      <c r="G271" s="50"/>
      <c r="H271" s="50"/>
      <c r="I271" s="50"/>
      <c r="J271" s="50"/>
      <c r="K271" s="50"/>
      <c r="L271" s="51"/>
      <c r="N271" s="46"/>
      <c r="O271" s="47"/>
      <c r="P271" s="47"/>
      <c r="Q271" s="48"/>
      <c r="S271" s="66"/>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8"/>
    </row>
    <row r="272" spans="3:43" ht="5.0999999999999996" customHeight="1" x14ac:dyDescent="0.25">
      <c r="N272" s="11"/>
      <c r="O272" s="11"/>
      <c r="P272" s="11"/>
      <c r="Q272" s="11"/>
    </row>
    <row r="273" spans="3:43" ht="24.95" customHeight="1" x14ac:dyDescent="0.25">
      <c r="C273" s="86" t="str">
        <f>CONCATENATE("Centro 2 ",U86)</f>
        <v xml:space="preserve">Centro 2 </v>
      </c>
      <c r="D273" s="87"/>
      <c r="E273" s="87"/>
      <c r="F273" s="87"/>
      <c r="G273" s="87"/>
      <c r="H273" s="87"/>
      <c r="I273" s="87"/>
      <c r="J273" s="87"/>
      <c r="K273" s="87"/>
      <c r="L273" s="88"/>
      <c r="M273" s="2"/>
      <c r="N273" s="89" t="s">
        <v>82</v>
      </c>
      <c r="O273" s="90"/>
      <c r="P273" s="90"/>
      <c r="Q273" s="91"/>
      <c r="R273" s="2"/>
      <c r="S273" s="161" t="s">
        <v>68</v>
      </c>
      <c r="T273" s="162"/>
      <c r="U273" s="162"/>
      <c r="V273" s="162"/>
      <c r="W273" s="162"/>
      <c r="X273" s="162"/>
      <c r="Y273" s="162"/>
      <c r="Z273" s="162"/>
      <c r="AA273" s="162"/>
      <c r="AB273" s="162"/>
      <c r="AC273" s="162"/>
      <c r="AD273" s="162"/>
      <c r="AE273" s="162"/>
      <c r="AF273" s="162"/>
      <c r="AG273" s="162"/>
      <c r="AH273" s="162"/>
      <c r="AI273" s="162"/>
      <c r="AJ273" s="162"/>
      <c r="AK273" s="162"/>
      <c r="AL273" s="162"/>
      <c r="AM273" s="162"/>
      <c r="AN273" s="162"/>
      <c r="AO273" s="162"/>
      <c r="AP273" s="162"/>
      <c r="AQ273" s="163"/>
    </row>
    <row r="274" spans="3:43" ht="5.0999999999999996" customHeight="1" x14ac:dyDescent="0.25">
      <c r="N274" s="11"/>
      <c r="O274" s="11"/>
      <c r="P274" s="11"/>
      <c r="Q274" s="11"/>
    </row>
    <row r="275" spans="3:43" x14ac:dyDescent="0.25">
      <c r="C275" s="49" t="str">
        <f>IF($N$210="","",$N$210)</f>
        <v/>
      </c>
      <c r="D275" s="50"/>
      <c r="E275" s="50"/>
      <c r="F275" s="50"/>
      <c r="G275" s="50"/>
      <c r="H275" s="50"/>
      <c r="I275" s="50"/>
      <c r="J275" s="50"/>
      <c r="K275" s="50"/>
      <c r="L275" s="51"/>
      <c r="N275" s="46"/>
      <c r="O275" s="47"/>
      <c r="P275" s="47"/>
      <c r="Q275" s="48"/>
      <c r="S275" s="66"/>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8"/>
    </row>
    <row r="276" spans="3:43" x14ac:dyDescent="0.25">
      <c r="C276" s="49" t="str">
        <f>IF($N$214="","",$N$214)</f>
        <v/>
      </c>
      <c r="D276" s="50"/>
      <c r="E276" s="50"/>
      <c r="F276" s="50"/>
      <c r="G276" s="50"/>
      <c r="H276" s="50"/>
      <c r="I276" s="50"/>
      <c r="J276" s="50"/>
      <c r="K276" s="50"/>
      <c r="L276" s="51"/>
      <c r="N276" s="46"/>
      <c r="O276" s="47"/>
      <c r="P276" s="47"/>
      <c r="Q276" s="48"/>
      <c r="S276" s="66"/>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8"/>
    </row>
    <row r="277" spans="3:43" x14ac:dyDescent="0.25">
      <c r="C277" s="49" t="str">
        <f>IF($N$218="","",$N$218)</f>
        <v/>
      </c>
      <c r="D277" s="50"/>
      <c r="E277" s="50"/>
      <c r="F277" s="50"/>
      <c r="G277" s="50"/>
      <c r="H277" s="50"/>
      <c r="I277" s="50"/>
      <c r="J277" s="50"/>
      <c r="K277" s="50"/>
      <c r="L277" s="51"/>
      <c r="N277" s="46"/>
      <c r="O277" s="47"/>
      <c r="P277" s="47"/>
      <c r="Q277" s="48"/>
      <c r="S277" s="66"/>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8"/>
    </row>
    <row r="278" spans="3:43" x14ac:dyDescent="0.25">
      <c r="C278" s="49" t="str">
        <f>IF($N$222="","",$N$222)</f>
        <v/>
      </c>
      <c r="D278" s="50"/>
      <c r="E278" s="50"/>
      <c r="F278" s="50"/>
      <c r="G278" s="50"/>
      <c r="H278" s="50"/>
      <c r="I278" s="50"/>
      <c r="J278" s="50"/>
      <c r="K278" s="50"/>
      <c r="L278" s="51"/>
      <c r="N278" s="46"/>
      <c r="O278" s="47"/>
      <c r="P278" s="47"/>
      <c r="Q278" s="48"/>
      <c r="S278" s="66"/>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8"/>
    </row>
    <row r="279" spans="3:43" x14ac:dyDescent="0.25">
      <c r="C279" s="49" t="str">
        <f>IF($N$226="","",$N$226)</f>
        <v/>
      </c>
      <c r="D279" s="50"/>
      <c r="E279" s="50"/>
      <c r="F279" s="50"/>
      <c r="G279" s="50"/>
      <c r="H279" s="50"/>
      <c r="I279" s="50"/>
      <c r="J279" s="50"/>
      <c r="K279" s="50"/>
      <c r="L279" s="51"/>
      <c r="N279" s="46"/>
      <c r="O279" s="47"/>
      <c r="P279" s="47"/>
      <c r="Q279" s="48"/>
      <c r="S279" s="66"/>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8"/>
    </row>
    <row r="280" spans="3:43" x14ac:dyDescent="0.25">
      <c r="C280" s="49" t="str">
        <f>IF($N$230="","",$N$230)</f>
        <v/>
      </c>
      <c r="D280" s="50"/>
      <c r="E280" s="50"/>
      <c r="F280" s="50"/>
      <c r="G280" s="50"/>
      <c r="H280" s="50"/>
      <c r="I280" s="50"/>
      <c r="J280" s="50"/>
      <c r="K280" s="50"/>
      <c r="L280" s="51"/>
      <c r="N280" s="46"/>
      <c r="O280" s="47"/>
      <c r="P280" s="47"/>
      <c r="Q280" s="48"/>
      <c r="S280" s="66"/>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8"/>
    </row>
    <row r="281" spans="3:43" x14ac:dyDescent="0.25">
      <c r="C281" s="49" t="str">
        <f>IF($N$234="","",$N$234)</f>
        <v/>
      </c>
      <c r="D281" s="50"/>
      <c r="E281" s="50"/>
      <c r="F281" s="50"/>
      <c r="G281" s="50"/>
      <c r="H281" s="50"/>
      <c r="I281" s="50"/>
      <c r="J281" s="50"/>
      <c r="K281" s="50"/>
      <c r="L281" s="51"/>
      <c r="N281" s="46"/>
      <c r="O281" s="47"/>
      <c r="P281" s="47"/>
      <c r="Q281" s="48"/>
      <c r="S281" s="66"/>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8"/>
    </row>
    <row r="282" spans="3:43" x14ac:dyDescent="0.25">
      <c r="C282" s="49" t="str">
        <f>IF($N$238="","",$N$238)</f>
        <v/>
      </c>
      <c r="D282" s="50"/>
      <c r="E282" s="50"/>
      <c r="F282" s="50"/>
      <c r="G282" s="50"/>
      <c r="H282" s="50"/>
      <c r="I282" s="50"/>
      <c r="J282" s="50"/>
      <c r="K282" s="50"/>
      <c r="L282" s="51"/>
      <c r="N282" s="46"/>
      <c r="O282" s="47"/>
      <c r="P282" s="47"/>
      <c r="Q282" s="48"/>
      <c r="S282" s="66"/>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8"/>
    </row>
    <row r="283" spans="3:43" x14ac:dyDescent="0.25">
      <c r="C283" s="49" t="str">
        <f>IF($N$242="","",$N$242)</f>
        <v/>
      </c>
      <c r="D283" s="50"/>
      <c r="E283" s="50"/>
      <c r="F283" s="50"/>
      <c r="G283" s="50"/>
      <c r="H283" s="50"/>
      <c r="I283" s="50"/>
      <c r="J283" s="50"/>
      <c r="K283" s="50"/>
      <c r="L283" s="51"/>
      <c r="N283" s="46"/>
      <c r="O283" s="47"/>
      <c r="P283" s="47"/>
      <c r="Q283" s="48"/>
      <c r="S283" s="66"/>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8"/>
    </row>
    <row r="284" spans="3:43" x14ac:dyDescent="0.25">
      <c r="C284" s="49" t="str">
        <f>IF($N$246="","",$N$246)</f>
        <v/>
      </c>
      <c r="D284" s="50"/>
      <c r="E284" s="50"/>
      <c r="F284" s="50"/>
      <c r="G284" s="50"/>
      <c r="H284" s="50"/>
      <c r="I284" s="50"/>
      <c r="J284" s="50"/>
      <c r="K284" s="50"/>
      <c r="L284" s="51"/>
      <c r="N284" s="46"/>
      <c r="O284" s="47"/>
      <c r="P284" s="47"/>
      <c r="Q284" s="48"/>
      <c r="S284" s="66"/>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8"/>
    </row>
    <row r="285" spans="3:43" x14ac:dyDescent="0.25">
      <c r="C285" s="49" t="str">
        <f>IF($N$250="","",$N$250)</f>
        <v/>
      </c>
      <c r="D285" s="50"/>
      <c r="E285" s="50"/>
      <c r="F285" s="50"/>
      <c r="G285" s="50"/>
      <c r="H285" s="50"/>
      <c r="I285" s="50"/>
      <c r="J285" s="50"/>
      <c r="K285" s="50"/>
      <c r="L285" s="51"/>
      <c r="N285" s="46"/>
      <c r="O285" s="47"/>
      <c r="P285" s="47"/>
      <c r="Q285" s="48"/>
      <c r="S285" s="66"/>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8"/>
    </row>
    <row r="286" spans="3:43" x14ac:dyDescent="0.25">
      <c r="C286" s="49" t="str">
        <f>IF($N$254="","",$N$254)</f>
        <v/>
      </c>
      <c r="D286" s="50"/>
      <c r="E286" s="50"/>
      <c r="F286" s="50"/>
      <c r="G286" s="50"/>
      <c r="H286" s="50"/>
      <c r="I286" s="50"/>
      <c r="J286" s="50"/>
      <c r="K286" s="50"/>
      <c r="L286" s="51"/>
      <c r="N286" s="46"/>
      <c r="O286" s="47"/>
      <c r="P286" s="47"/>
      <c r="Q286" s="48"/>
      <c r="S286" s="66"/>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8"/>
    </row>
    <row r="287" spans="3:43" ht="5.0999999999999996" customHeight="1" x14ac:dyDescent="0.25">
      <c r="N287" s="11"/>
      <c r="O287" s="11"/>
      <c r="P287" s="11"/>
      <c r="Q287" s="11"/>
    </row>
    <row r="288" spans="3:43" ht="24.95" customHeight="1" x14ac:dyDescent="0.25">
      <c r="C288" s="86" t="str">
        <f>CONCATENATE("Centro 3 ",AG86)</f>
        <v xml:space="preserve">Centro 3 </v>
      </c>
      <c r="D288" s="87"/>
      <c r="E288" s="87"/>
      <c r="F288" s="87"/>
      <c r="G288" s="87"/>
      <c r="H288" s="87"/>
      <c r="I288" s="87"/>
      <c r="J288" s="87"/>
      <c r="K288" s="87"/>
      <c r="L288" s="88"/>
      <c r="M288" s="2"/>
      <c r="N288" s="89" t="s">
        <v>82</v>
      </c>
      <c r="O288" s="90"/>
      <c r="P288" s="90"/>
      <c r="Q288" s="91"/>
      <c r="R288" s="2"/>
      <c r="S288" s="161" t="s">
        <v>68</v>
      </c>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3"/>
    </row>
    <row r="289" spans="3:43" ht="5.0999999999999996" customHeight="1" x14ac:dyDescent="0.25">
      <c r="N289" s="11"/>
      <c r="O289" s="11"/>
      <c r="P289" s="11"/>
      <c r="Q289" s="11"/>
    </row>
    <row r="290" spans="3:43" x14ac:dyDescent="0.25">
      <c r="C290" s="49" t="str">
        <f>IF($N$210="","",$N$210)</f>
        <v/>
      </c>
      <c r="D290" s="50"/>
      <c r="E290" s="50"/>
      <c r="F290" s="50"/>
      <c r="G290" s="50"/>
      <c r="H290" s="50"/>
      <c r="I290" s="50"/>
      <c r="J290" s="50"/>
      <c r="K290" s="50"/>
      <c r="L290" s="51"/>
      <c r="N290" s="46"/>
      <c r="O290" s="47"/>
      <c r="P290" s="47"/>
      <c r="Q290" s="48"/>
      <c r="S290" s="66"/>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8"/>
    </row>
    <row r="291" spans="3:43" x14ac:dyDescent="0.25">
      <c r="C291" s="49" t="str">
        <f>IF($N$214="","",$N$214)</f>
        <v/>
      </c>
      <c r="D291" s="50"/>
      <c r="E291" s="50"/>
      <c r="F291" s="50"/>
      <c r="G291" s="50"/>
      <c r="H291" s="50"/>
      <c r="I291" s="50"/>
      <c r="J291" s="50"/>
      <c r="K291" s="50"/>
      <c r="L291" s="51"/>
      <c r="N291" s="46"/>
      <c r="O291" s="47"/>
      <c r="P291" s="47"/>
      <c r="Q291" s="48"/>
      <c r="S291" s="66"/>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8"/>
    </row>
    <row r="292" spans="3:43" x14ac:dyDescent="0.25">
      <c r="C292" s="49" t="str">
        <f>IF($N$218="","",$N$218)</f>
        <v/>
      </c>
      <c r="D292" s="50"/>
      <c r="E292" s="50"/>
      <c r="F292" s="50"/>
      <c r="G292" s="50"/>
      <c r="H292" s="50"/>
      <c r="I292" s="50"/>
      <c r="J292" s="50"/>
      <c r="K292" s="50"/>
      <c r="L292" s="51"/>
      <c r="N292" s="46"/>
      <c r="O292" s="47"/>
      <c r="P292" s="47"/>
      <c r="Q292" s="48"/>
      <c r="S292" s="66"/>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8"/>
    </row>
    <row r="293" spans="3:43" x14ac:dyDescent="0.25">
      <c r="C293" s="49" t="str">
        <f>IF($N$222="","",$N$222)</f>
        <v/>
      </c>
      <c r="D293" s="50"/>
      <c r="E293" s="50"/>
      <c r="F293" s="50"/>
      <c r="G293" s="50"/>
      <c r="H293" s="50"/>
      <c r="I293" s="50"/>
      <c r="J293" s="50"/>
      <c r="K293" s="50"/>
      <c r="L293" s="51"/>
      <c r="N293" s="46"/>
      <c r="O293" s="47"/>
      <c r="P293" s="47"/>
      <c r="Q293" s="48"/>
      <c r="S293" s="66"/>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8"/>
    </row>
    <row r="294" spans="3:43" x14ac:dyDescent="0.25">
      <c r="C294" s="49" t="str">
        <f>IF($N$226="","",$N$226)</f>
        <v/>
      </c>
      <c r="D294" s="50"/>
      <c r="E294" s="50"/>
      <c r="F294" s="50"/>
      <c r="G294" s="50"/>
      <c r="H294" s="50"/>
      <c r="I294" s="50"/>
      <c r="J294" s="50"/>
      <c r="K294" s="50"/>
      <c r="L294" s="51"/>
      <c r="N294" s="46"/>
      <c r="O294" s="47"/>
      <c r="P294" s="47"/>
      <c r="Q294" s="48"/>
      <c r="S294" s="66"/>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8"/>
    </row>
    <row r="295" spans="3:43" x14ac:dyDescent="0.25">
      <c r="C295" s="49" t="str">
        <f>IF($N$230="","",$N$230)</f>
        <v/>
      </c>
      <c r="D295" s="50"/>
      <c r="E295" s="50"/>
      <c r="F295" s="50"/>
      <c r="G295" s="50"/>
      <c r="H295" s="50"/>
      <c r="I295" s="50"/>
      <c r="J295" s="50"/>
      <c r="K295" s="50"/>
      <c r="L295" s="51"/>
      <c r="N295" s="46"/>
      <c r="O295" s="47"/>
      <c r="P295" s="47"/>
      <c r="Q295" s="48"/>
      <c r="S295" s="66"/>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8"/>
    </row>
    <row r="296" spans="3:43" x14ac:dyDescent="0.25">
      <c r="C296" s="49" t="str">
        <f>IF($N$234="","",$N$234)</f>
        <v/>
      </c>
      <c r="D296" s="50"/>
      <c r="E296" s="50"/>
      <c r="F296" s="50"/>
      <c r="G296" s="50"/>
      <c r="H296" s="50"/>
      <c r="I296" s="50"/>
      <c r="J296" s="50"/>
      <c r="K296" s="50"/>
      <c r="L296" s="51"/>
      <c r="N296" s="46"/>
      <c r="O296" s="47"/>
      <c r="P296" s="47"/>
      <c r="Q296" s="48"/>
      <c r="S296" s="66"/>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8"/>
    </row>
    <row r="297" spans="3:43" x14ac:dyDescent="0.25">
      <c r="C297" s="49" t="str">
        <f>IF($N$238="","",$N$238)</f>
        <v/>
      </c>
      <c r="D297" s="50"/>
      <c r="E297" s="50"/>
      <c r="F297" s="50"/>
      <c r="G297" s="50"/>
      <c r="H297" s="50"/>
      <c r="I297" s="50"/>
      <c r="J297" s="50"/>
      <c r="K297" s="50"/>
      <c r="L297" s="51"/>
      <c r="N297" s="46"/>
      <c r="O297" s="47"/>
      <c r="P297" s="47"/>
      <c r="Q297" s="48"/>
      <c r="S297" s="66"/>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8"/>
    </row>
    <row r="298" spans="3:43" x14ac:dyDescent="0.25">
      <c r="C298" s="49" t="str">
        <f>IF($N$242="","",$N$242)</f>
        <v/>
      </c>
      <c r="D298" s="50"/>
      <c r="E298" s="50"/>
      <c r="F298" s="50"/>
      <c r="G298" s="50"/>
      <c r="H298" s="50"/>
      <c r="I298" s="50"/>
      <c r="J298" s="50"/>
      <c r="K298" s="50"/>
      <c r="L298" s="51"/>
      <c r="N298" s="46"/>
      <c r="O298" s="47"/>
      <c r="P298" s="47"/>
      <c r="Q298" s="48"/>
      <c r="S298" s="66"/>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8"/>
    </row>
    <row r="299" spans="3:43" x14ac:dyDescent="0.25">
      <c r="C299" s="49" t="str">
        <f>IF($N$246="","",$N$246)</f>
        <v/>
      </c>
      <c r="D299" s="50"/>
      <c r="E299" s="50"/>
      <c r="F299" s="50"/>
      <c r="G299" s="50"/>
      <c r="H299" s="50"/>
      <c r="I299" s="50"/>
      <c r="J299" s="50"/>
      <c r="K299" s="50"/>
      <c r="L299" s="51"/>
      <c r="N299" s="46"/>
      <c r="O299" s="47"/>
      <c r="P299" s="47"/>
      <c r="Q299" s="48"/>
      <c r="S299" s="66"/>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8"/>
    </row>
    <row r="300" spans="3:43" x14ac:dyDescent="0.25">
      <c r="C300" s="49" t="str">
        <f>IF($N$250="","",$N$250)</f>
        <v/>
      </c>
      <c r="D300" s="50"/>
      <c r="E300" s="50"/>
      <c r="F300" s="50"/>
      <c r="G300" s="50"/>
      <c r="H300" s="50"/>
      <c r="I300" s="50"/>
      <c r="J300" s="50"/>
      <c r="K300" s="50"/>
      <c r="L300" s="51"/>
      <c r="N300" s="46"/>
      <c r="O300" s="47"/>
      <c r="P300" s="47"/>
      <c r="Q300" s="48"/>
      <c r="S300" s="66"/>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8"/>
    </row>
    <row r="301" spans="3:43" x14ac:dyDescent="0.25">
      <c r="C301" s="49" t="str">
        <f>IF($N$254="","",$N$254)</f>
        <v/>
      </c>
      <c r="D301" s="50"/>
      <c r="E301" s="50"/>
      <c r="F301" s="50"/>
      <c r="G301" s="50"/>
      <c r="H301" s="50"/>
      <c r="I301" s="50"/>
      <c r="J301" s="50"/>
      <c r="K301" s="50"/>
      <c r="L301" s="51"/>
      <c r="N301" s="46"/>
      <c r="O301" s="47"/>
      <c r="P301" s="47"/>
      <c r="Q301" s="48"/>
      <c r="S301" s="66"/>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8"/>
    </row>
    <row r="302" spans="3:43" x14ac:dyDescent="0.25"/>
    <row r="303" spans="3:43" ht="30" customHeight="1" x14ac:dyDescent="0.25">
      <c r="C303" s="78" t="s">
        <v>146</v>
      </c>
      <c r="D303" s="79"/>
      <c r="E303" s="79"/>
      <c r="F303" s="79"/>
      <c r="G303" s="79"/>
      <c r="H303" s="79"/>
      <c r="I303" s="79"/>
      <c r="J303" s="79"/>
      <c r="K303" s="79"/>
      <c r="L303" s="79"/>
      <c r="M303" s="79"/>
      <c r="N303" s="79"/>
      <c r="O303" s="79"/>
      <c r="P303" s="79"/>
      <c r="Q303" s="79"/>
      <c r="R303" s="79"/>
      <c r="S303" s="79"/>
      <c r="T303" s="79"/>
      <c r="U303" s="79"/>
      <c r="V303" s="79"/>
      <c r="W303" s="79"/>
      <c r="X303" s="79"/>
      <c r="Y303" s="79"/>
      <c r="Z303" s="80"/>
      <c r="AB303" s="119" t="s">
        <v>70</v>
      </c>
      <c r="AC303" s="120"/>
      <c r="AD303" s="120"/>
      <c r="AE303" s="156"/>
      <c r="AF303" s="157"/>
      <c r="AI303" s="119" t="s">
        <v>71</v>
      </c>
      <c r="AJ303" s="120"/>
      <c r="AK303" s="120"/>
      <c r="AL303" s="156"/>
      <c r="AM303" s="157"/>
    </row>
    <row r="304" spans="3:43" ht="5.0999999999999996" customHeight="1" x14ac:dyDescent="0.25"/>
    <row r="305" spans="2:54" x14ac:dyDescent="0.25">
      <c r="C305" s="49" t="s">
        <v>69</v>
      </c>
      <c r="D305" s="50"/>
      <c r="E305" s="50"/>
      <c r="F305" s="50"/>
      <c r="G305" s="50"/>
      <c r="H305" s="50"/>
      <c r="I305" s="50"/>
      <c r="J305" s="50"/>
      <c r="K305" s="50"/>
      <c r="L305" s="50"/>
      <c r="M305" s="50"/>
      <c r="N305" s="50"/>
      <c r="O305" s="50"/>
      <c r="P305" s="50"/>
      <c r="Q305" s="50"/>
      <c r="R305" s="50"/>
      <c r="S305" s="50"/>
      <c r="T305" s="50"/>
      <c r="U305" s="50"/>
      <c r="V305" s="50"/>
      <c r="W305" s="50"/>
      <c r="X305" s="50"/>
      <c r="Y305" s="50"/>
      <c r="Z305" s="51"/>
      <c r="AA305" s="7" t="s">
        <v>28</v>
      </c>
      <c r="AB305" s="46"/>
      <c r="AC305" s="47"/>
      <c r="AD305" s="47"/>
      <c r="AE305" s="47"/>
      <c r="AF305" s="48"/>
      <c r="AG305">
        <f>IF(AB305&gt;0,1,0)</f>
        <v>0</v>
      </c>
      <c r="AI305" s="158">
        <v>168</v>
      </c>
      <c r="AJ305" s="159"/>
      <c r="AK305" s="159"/>
      <c r="AL305" s="159"/>
      <c r="AM305" s="160"/>
    </row>
    <row r="306" spans="2:54" x14ac:dyDescent="0.25"/>
    <row r="307" spans="2:54" s="19" customFormat="1" x14ac:dyDescent="0.25">
      <c r="B307" s="71" t="s">
        <v>154</v>
      </c>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3"/>
      <c r="AE307" s="73"/>
      <c r="AF307" s="73"/>
      <c r="AG307" s="73"/>
      <c r="AH307" s="73"/>
      <c r="AI307" s="73"/>
      <c r="AJ307" s="73"/>
      <c r="AK307" s="73"/>
      <c r="AL307" s="73"/>
      <c r="AM307" s="73"/>
      <c r="AN307" s="73"/>
      <c r="AO307" s="73"/>
      <c r="AP307" s="73"/>
      <c r="AQ307" s="73"/>
    </row>
    <row r="308" spans="2:54" ht="5.0999999999999996" customHeight="1" x14ac:dyDescent="0.25"/>
    <row r="309" spans="2:54" ht="15" customHeight="1" x14ac:dyDescent="0.25">
      <c r="C309" s="86" t="str">
        <f>CONCATENATE("Centro 1 ",I86)</f>
        <v xml:space="preserve">Centro 1 </v>
      </c>
      <c r="D309" s="87"/>
      <c r="E309" s="87"/>
      <c r="F309" s="87"/>
      <c r="G309" s="87"/>
      <c r="H309" s="87"/>
      <c r="I309" s="87"/>
      <c r="J309" s="87"/>
      <c r="K309" s="87"/>
      <c r="L309" s="87"/>
      <c r="M309" s="169"/>
      <c r="N309" s="169"/>
      <c r="O309" s="169"/>
      <c r="P309" s="169"/>
      <c r="Q309" s="169"/>
      <c r="R309" s="170"/>
      <c r="T309" s="164" t="s">
        <v>75</v>
      </c>
      <c r="U309" s="165"/>
      <c r="V309" s="166"/>
      <c r="X309" s="49" t="s">
        <v>78</v>
      </c>
      <c r="Y309" s="50"/>
      <c r="Z309" s="50"/>
      <c r="AA309" s="50"/>
      <c r="AB309" s="50"/>
      <c r="AC309" s="50"/>
      <c r="AD309" s="50"/>
      <c r="AE309" s="50"/>
      <c r="AF309" s="50"/>
      <c r="AG309" s="50"/>
      <c r="AH309" s="50"/>
      <c r="AI309" s="50"/>
      <c r="AJ309" s="50"/>
      <c r="AK309" s="50"/>
      <c r="AL309" s="50"/>
      <c r="AM309" s="50"/>
      <c r="AN309" s="50"/>
      <c r="AO309" s="50"/>
      <c r="AP309" s="50"/>
      <c r="AQ309" s="51"/>
    </row>
    <row r="310" spans="2:54" s="1" customFormat="1" ht="5.0999999999999996" customHeight="1" x14ac:dyDescent="0.25">
      <c r="C310"/>
      <c r="D310"/>
      <c r="E310"/>
      <c r="F310"/>
      <c r="G310"/>
      <c r="H310"/>
      <c r="I310"/>
      <c r="J310"/>
      <c r="K310"/>
      <c r="L310"/>
      <c r="M310"/>
      <c r="N310"/>
      <c r="O310"/>
      <c r="P310"/>
      <c r="Q310"/>
      <c r="R310"/>
      <c r="S310"/>
      <c r="T310"/>
      <c r="U310"/>
    </row>
    <row r="311" spans="2:54" ht="15" customHeight="1" x14ac:dyDescent="0.25">
      <c r="C311" s="49" t="s">
        <v>73</v>
      </c>
      <c r="D311" s="50"/>
      <c r="E311" s="50"/>
      <c r="F311" s="50"/>
      <c r="G311" s="50"/>
      <c r="H311" s="50"/>
      <c r="I311" s="50"/>
      <c r="J311" s="50"/>
      <c r="K311" s="50"/>
      <c r="L311" s="50"/>
      <c r="M311" s="50"/>
      <c r="N311" s="50"/>
      <c r="O311" s="50"/>
      <c r="P311" s="50"/>
      <c r="Q311" s="50"/>
      <c r="R311" s="51"/>
      <c r="S311" s="7" t="s">
        <v>28</v>
      </c>
      <c r="T311" s="46"/>
      <c r="U311" s="47"/>
      <c r="V311" s="48"/>
      <c r="W311">
        <f>IF(T311&lt;&gt;"",1,0)</f>
        <v>0</v>
      </c>
      <c r="X311" s="66"/>
      <c r="Y311" s="69"/>
      <c r="Z311" s="69"/>
      <c r="AA311" s="69"/>
      <c r="AB311" s="69"/>
      <c r="AC311" s="69"/>
      <c r="AD311" s="69"/>
      <c r="AE311" s="69"/>
      <c r="AF311" s="69"/>
      <c r="AG311" s="69"/>
      <c r="AH311" s="69"/>
      <c r="AI311" s="69"/>
      <c r="AJ311" s="69"/>
      <c r="AK311" s="69"/>
      <c r="AL311" s="69"/>
      <c r="AM311" s="69"/>
      <c r="AN311" s="69"/>
      <c r="AO311" s="69"/>
      <c r="AP311" s="69"/>
      <c r="AQ311" s="70"/>
      <c r="BB311" s="20"/>
    </row>
    <row r="312" spans="2:54" ht="15" customHeight="1" x14ac:dyDescent="0.25">
      <c r="C312" s="49" t="s">
        <v>74</v>
      </c>
      <c r="D312" s="50"/>
      <c r="E312" s="50"/>
      <c r="F312" s="50"/>
      <c r="G312" s="50"/>
      <c r="H312" s="50"/>
      <c r="I312" s="50"/>
      <c r="J312" s="50"/>
      <c r="K312" s="50"/>
      <c r="L312" s="50"/>
      <c r="M312" s="50"/>
      <c r="N312" s="50"/>
      <c r="O312" s="50"/>
      <c r="P312" s="50"/>
      <c r="Q312" s="50"/>
      <c r="R312" s="51"/>
      <c r="S312" s="7" t="s">
        <v>28</v>
      </c>
      <c r="T312" s="46"/>
      <c r="U312" s="47"/>
      <c r="V312" s="48"/>
      <c r="W312">
        <f t="shared" ref="W312:W315" si="18">IF(T312&lt;&gt;"",1,0)</f>
        <v>0</v>
      </c>
      <c r="X312" s="66"/>
      <c r="Y312" s="69"/>
      <c r="Z312" s="69"/>
      <c r="AA312" s="69"/>
      <c r="AB312" s="69"/>
      <c r="AC312" s="69"/>
      <c r="AD312" s="69"/>
      <c r="AE312" s="69"/>
      <c r="AF312" s="69"/>
      <c r="AG312" s="69"/>
      <c r="AH312" s="69"/>
      <c r="AI312" s="69"/>
      <c r="AJ312" s="69"/>
      <c r="AK312" s="69"/>
      <c r="AL312" s="69"/>
      <c r="AM312" s="69"/>
      <c r="AN312" s="69"/>
      <c r="AO312" s="69"/>
      <c r="AP312" s="69"/>
      <c r="AQ312" s="70"/>
      <c r="BB312" s="20"/>
    </row>
    <row r="313" spans="2:54" ht="15" customHeight="1" x14ac:dyDescent="0.25">
      <c r="C313" s="49" t="s">
        <v>72</v>
      </c>
      <c r="D313" s="50"/>
      <c r="E313" s="50"/>
      <c r="F313" s="50"/>
      <c r="G313" s="50"/>
      <c r="H313" s="50"/>
      <c r="I313" s="50"/>
      <c r="J313" s="50"/>
      <c r="K313" s="50"/>
      <c r="L313" s="50"/>
      <c r="M313" s="50"/>
      <c r="N313" s="50"/>
      <c r="O313" s="50"/>
      <c r="P313" s="50"/>
      <c r="Q313" s="50"/>
      <c r="R313" s="51"/>
      <c r="S313" s="7" t="s">
        <v>28</v>
      </c>
      <c r="T313" s="46"/>
      <c r="U313" s="47"/>
      <c r="V313" s="48"/>
      <c r="W313">
        <f t="shared" si="18"/>
        <v>0</v>
      </c>
      <c r="X313" s="66"/>
      <c r="Y313" s="69"/>
      <c r="Z313" s="69"/>
      <c r="AA313" s="69"/>
      <c r="AB313" s="69"/>
      <c r="AC313" s="69"/>
      <c r="AD313" s="69"/>
      <c r="AE313" s="69"/>
      <c r="AF313" s="69"/>
      <c r="AG313" s="69"/>
      <c r="AH313" s="69"/>
      <c r="AI313" s="69"/>
      <c r="AJ313" s="69"/>
      <c r="AK313" s="69"/>
      <c r="AL313" s="69"/>
      <c r="AM313" s="69"/>
      <c r="AN313" s="69"/>
      <c r="AO313" s="69"/>
      <c r="AP313" s="69"/>
      <c r="AQ313" s="70"/>
      <c r="BB313" s="20"/>
    </row>
    <row r="314" spans="2:54" ht="15" customHeight="1" x14ac:dyDescent="0.25">
      <c r="C314" s="49" t="s">
        <v>76</v>
      </c>
      <c r="D314" s="50"/>
      <c r="E314" s="50"/>
      <c r="F314" s="50"/>
      <c r="G314" s="50"/>
      <c r="H314" s="50"/>
      <c r="I314" s="50"/>
      <c r="J314" s="50"/>
      <c r="K314" s="50"/>
      <c r="L314" s="50"/>
      <c r="M314" s="50"/>
      <c r="N314" s="50"/>
      <c r="O314" s="50"/>
      <c r="P314" s="50"/>
      <c r="Q314" s="50"/>
      <c r="R314" s="51"/>
      <c r="S314" s="7" t="s">
        <v>28</v>
      </c>
      <c r="T314" s="46"/>
      <c r="U314" s="47"/>
      <c r="V314" s="48"/>
      <c r="W314">
        <f t="shared" si="18"/>
        <v>0</v>
      </c>
      <c r="X314" s="66"/>
      <c r="Y314" s="69"/>
      <c r="Z314" s="69"/>
      <c r="AA314" s="69"/>
      <c r="AB314" s="69"/>
      <c r="AC314" s="69"/>
      <c r="AD314" s="69"/>
      <c r="AE314" s="69"/>
      <c r="AF314" s="69"/>
      <c r="AG314" s="69"/>
      <c r="AH314" s="69"/>
      <c r="AI314" s="69"/>
      <c r="AJ314" s="69"/>
      <c r="AK314" s="69"/>
      <c r="AL314" s="69"/>
      <c r="AM314" s="69"/>
      <c r="AN314" s="69"/>
      <c r="AO314" s="69"/>
      <c r="AP314" s="69"/>
      <c r="AQ314" s="70"/>
      <c r="BB314" s="20"/>
    </row>
    <row r="315" spans="2:54" ht="15" customHeight="1" x14ac:dyDescent="0.25">
      <c r="C315" s="49" t="s">
        <v>77</v>
      </c>
      <c r="D315" s="50"/>
      <c r="E315" s="50"/>
      <c r="F315" s="50"/>
      <c r="G315" s="50"/>
      <c r="H315" s="50"/>
      <c r="I315" s="50"/>
      <c r="J315" s="50"/>
      <c r="K315" s="50"/>
      <c r="L315" s="50"/>
      <c r="M315" s="50"/>
      <c r="N315" s="50"/>
      <c r="O315" s="50"/>
      <c r="P315" s="50"/>
      <c r="Q315" s="50"/>
      <c r="R315" s="51"/>
      <c r="S315" s="7" t="s">
        <v>28</v>
      </c>
      <c r="T315" s="46"/>
      <c r="U315" s="47"/>
      <c r="V315" s="48"/>
      <c r="W315">
        <f t="shared" si="18"/>
        <v>0</v>
      </c>
      <c r="X315" s="66"/>
      <c r="Y315" s="69"/>
      <c r="Z315" s="69"/>
      <c r="AA315" s="69"/>
      <c r="AB315" s="69"/>
      <c r="AC315" s="69"/>
      <c r="AD315" s="69"/>
      <c r="AE315" s="69"/>
      <c r="AF315" s="69"/>
      <c r="AG315" s="69"/>
      <c r="AH315" s="69"/>
      <c r="AI315" s="69"/>
      <c r="AJ315" s="69"/>
      <c r="AK315" s="69"/>
      <c r="AL315" s="69"/>
      <c r="AM315" s="69"/>
      <c r="AN315" s="69"/>
      <c r="AO315" s="69"/>
      <c r="AP315" s="69"/>
      <c r="AQ315" s="70"/>
      <c r="BB315" s="20"/>
    </row>
    <row r="316" spans="2:54" ht="5.0999999999999996" customHeight="1" x14ac:dyDescent="0.25"/>
    <row r="317" spans="2:54" ht="15" customHeight="1" x14ac:dyDescent="0.25">
      <c r="C317" s="86" t="str">
        <f>CONCATENATE("Centro 2 ",U86)</f>
        <v xml:space="preserve">Centro 2 </v>
      </c>
      <c r="D317" s="87"/>
      <c r="E317" s="87"/>
      <c r="F317" s="87"/>
      <c r="G317" s="87"/>
      <c r="H317" s="87"/>
      <c r="I317" s="87"/>
      <c r="J317" s="87"/>
      <c r="K317" s="87"/>
      <c r="L317" s="87"/>
      <c r="M317" s="169"/>
      <c r="N317" s="169"/>
      <c r="O317" s="169"/>
      <c r="P317" s="169"/>
      <c r="Q317" s="169"/>
      <c r="R317" s="170"/>
      <c r="T317" s="164" t="s">
        <v>75</v>
      </c>
      <c r="U317" s="165"/>
      <c r="V317" s="166"/>
      <c r="X317" s="49" t="s">
        <v>78</v>
      </c>
      <c r="Y317" s="50"/>
      <c r="Z317" s="50"/>
      <c r="AA317" s="50"/>
      <c r="AB317" s="50"/>
      <c r="AC317" s="50"/>
      <c r="AD317" s="50"/>
      <c r="AE317" s="50"/>
      <c r="AF317" s="50"/>
      <c r="AG317" s="50"/>
      <c r="AH317" s="50"/>
      <c r="AI317" s="50"/>
      <c r="AJ317" s="50"/>
      <c r="AK317" s="50"/>
      <c r="AL317" s="50"/>
      <c r="AM317" s="50"/>
      <c r="AN317" s="50"/>
      <c r="AO317" s="50"/>
      <c r="AP317" s="50"/>
      <c r="AQ317" s="51"/>
    </row>
    <row r="318" spans="2:54" s="1" customFormat="1" ht="5.0999999999999996" customHeight="1" x14ac:dyDescent="0.25">
      <c r="C318"/>
      <c r="D318"/>
      <c r="E318"/>
      <c r="F318"/>
      <c r="G318"/>
      <c r="H318"/>
      <c r="I318"/>
      <c r="J318"/>
      <c r="K318"/>
      <c r="L318"/>
      <c r="M318"/>
      <c r="N318"/>
      <c r="O318"/>
      <c r="P318"/>
      <c r="Q318"/>
      <c r="R318"/>
      <c r="S318"/>
      <c r="T318"/>
      <c r="U318"/>
    </row>
    <row r="319" spans="2:54" ht="15" customHeight="1" x14ac:dyDescent="0.25">
      <c r="C319" s="49" t="s">
        <v>73</v>
      </c>
      <c r="D319" s="50"/>
      <c r="E319" s="50"/>
      <c r="F319" s="50"/>
      <c r="G319" s="50"/>
      <c r="H319" s="50"/>
      <c r="I319" s="50"/>
      <c r="J319" s="50"/>
      <c r="K319" s="50"/>
      <c r="L319" s="50"/>
      <c r="M319" s="50"/>
      <c r="N319" s="50"/>
      <c r="O319" s="50"/>
      <c r="P319" s="50"/>
      <c r="Q319" s="50"/>
      <c r="R319" s="51"/>
      <c r="T319" s="46"/>
      <c r="U319" s="47"/>
      <c r="V319" s="48"/>
      <c r="X319" s="66"/>
      <c r="Y319" s="69"/>
      <c r="Z319" s="69"/>
      <c r="AA319" s="69"/>
      <c r="AB319" s="69"/>
      <c r="AC319" s="69"/>
      <c r="AD319" s="69"/>
      <c r="AE319" s="69"/>
      <c r="AF319" s="69"/>
      <c r="AG319" s="69"/>
      <c r="AH319" s="69"/>
      <c r="AI319" s="69"/>
      <c r="AJ319" s="69"/>
      <c r="AK319" s="69"/>
      <c r="AL319" s="69"/>
      <c r="AM319" s="69"/>
      <c r="AN319" s="69"/>
      <c r="AO319" s="69"/>
      <c r="AP319" s="69"/>
      <c r="AQ319" s="70"/>
    </row>
    <row r="320" spans="2:54" ht="15" customHeight="1" x14ac:dyDescent="0.25">
      <c r="C320" s="49" t="s">
        <v>74</v>
      </c>
      <c r="D320" s="50"/>
      <c r="E320" s="50"/>
      <c r="F320" s="50"/>
      <c r="G320" s="50"/>
      <c r="H320" s="50"/>
      <c r="I320" s="50"/>
      <c r="J320" s="50"/>
      <c r="K320" s="50"/>
      <c r="L320" s="50"/>
      <c r="M320" s="50"/>
      <c r="N320" s="50"/>
      <c r="O320" s="50"/>
      <c r="P320" s="50"/>
      <c r="Q320" s="50"/>
      <c r="R320" s="51"/>
      <c r="T320" s="46"/>
      <c r="U320" s="47"/>
      <c r="V320" s="48"/>
      <c r="X320" s="66"/>
      <c r="Y320" s="69"/>
      <c r="Z320" s="69"/>
      <c r="AA320" s="69"/>
      <c r="AB320" s="69"/>
      <c r="AC320" s="69"/>
      <c r="AD320" s="69"/>
      <c r="AE320" s="69"/>
      <c r="AF320" s="69"/>
      <c r="AG320" s="69"/>
      <c r="AH320" s="69"/>
      <c r="AI320" s="69"/>
      <c r="AJ320" s="69"/>
      <c r="AK320" s="69"/>
      <c r="AL320" s="69"/>
      <c r="AM320" s="69"/>
      <c r="AN320" s="69"/>
      <c r="AO320" s="69"/>
      <c r="AP320" s="69"/>
      <c r="AQ320" s="70"/>
    </row>
    <row r="321" spans="2:43" ht="15" customHeight="1" x14ac:dyDescent="0.25">
      <c r="C321" s="49" t="s">
        <v>72</v>
      </c>
      <c r="D321" s="50"/>
      <c r="E321" s="50"/>
      <c r="F321" s="50"/>
      <c r="G321" s="50"/>
      <c r="H321" s="50"/>
      <c r="I321" s="50"/>
      <c r="J321" s="50"/>
      <c r="K321" s="50"/>
      <c r="L321" s="50"/>
      <c r="M321" s="50"/>
      <c r="N321" s="50"/>
      <c r="O321" s="50"/>
      <c r="P321" s="50"/>
      <c r="Q321" s="50"/>
      <c r="R321" s="51"/>
      <c r="T321" s="46"/>
      <c r="U321" s="47"/>
      <c r="V321" s="48"/>
      <c r="X321" s="66"/>
      <c r="Y321" s="69"/>
      <c r="Z321" s="69"/>
      <c r="AA321" s="69"/>
      <c r="AB321" s="69"/>
      <c r="AC321" s="69"/>
      <c r="AD321" s="69"/>
      <c r="AE321" s="69"/>
      <c r="AF321" s="69"/>
      <c r="AG321" s="69"/>
      <c r="AH321" s="69"/>
      <c r="AI321" s="69"/>
      <c r="AJ321" s="69"/>
      <c r="AK321" s="69"/>
      <c r="AL321" s="69"/>
      <c r="AM321" s="69"/>
      <c r="AN321" s="69"/>
      <c r="AO321" s="69"/>
      <c r="AP321" s="69"/>
      <c r="AQ321" s="70"/>
    </row>
    <row r="322" spans="2:43" ht="15" customHeight="1" x14ac:dyDescent="0.25">
      <c r="C322" s="49" t="s">
        <v>76</v>
      </c>
      <c r="D322" s="50"/>
      <c r="E322" s="50"/>
      <c r="F322" s="50"/>
      <c r="G322" s="50"/>
      <c r="H322" s="50"/>
      <c r="I322" s="50"/>
      <c r="J322" s="50"/>
      <c r="K322" s="50"/>
      <c r="L322" s="50"/>
      <c r="M322" s="50"/>
      <c r="N322" s="50"/>
      <c r="O322" s="50"/>
      <c r="P322" s="50"/>
      <c r="Q322" s="50"/>
      <c r="R322" s="51"/>
      <c r="T322" s="46"/>
      <c r="U322" s="47"/>
      <c r="V322" s="48"/>
      <c r="X322" s="66"/>
      <c r="Y322" s="69"/>
      <c r="Z322" s="69"/>
      <c r="AA322" s="69"/>
      <c r="AB322" s="69"/>
      <c r="AC322" s="69"/>
      <c r="AD322" s="69"/>
      <c r="AE322" s="69"/>
      <c r="AF322" s="69"/>
      <c r="AG322" s="69"/>
      <c r="AH322" s="69"/>
      <c r="AI322" s="69"/>
      <c r="AJ322" s="69"/>
      <c r="AK322" s="69"/>
      <c r="AL322" s="69"/>
      <c r="AM322" s="69"/>
      <c r="AN322" s="69"/>
      <c r="AO322" s="69"/>
      <c r="AP322" s="69"/>
      <c r="AQ322" s="70"/>
    </row>
    <row r="323" spans="2:43" ht="15" customHeight="1" x14ac:dyDescent="0.25">
      <c r="C323" s="49" t="s">
        <v>77</v>
      </c>
      <c r="D323" s="50"/>
      <c r="E323" s="50"/>
      <c r="F323" s="50"/>
      <c r="G323" s="50"/>
      <c r="H323" s="50"/>
      <c r="I323" s="50"/>
      <c r="J323" s="50"/>
      <c r="K323" s="50"/>
      <c r="L323" s="50"/>
      <c r="M323" s="50"/>
      <c r="N323" s="50"/>
      <c r="O323" s="50"/>
      <c r="P323" s="50"/>
      <c r="Q323" s="50"/>
      <c r="R323" s="51"/>
      <c r="T323" s="46"/>
      <c r="U323" s="47"/>
      <c r="V323" s="48"/>
      <c r="X323" s="66"/>
      <c r="Y323" s="69"/>
      <c r="Z323" s="69"/>
      <c r="AA323" s="69"/>
      <c r="AB323" s="69"/>
      <c r="AC323" s="69"/>
      <c r="AD323" s="69"/>
      <c r="AE323" s="69"/>
      <c r="AF323" s="69"/>
      <c r="AG323" s="69"/>
      <c r="AH323" s="69"/>
      <c r="AI323" s="69"/>
      <c r="AJ323" s="69"/>
      <c r="AK323" s="69"/>
      <c r="AL323" s="69"/>
      <c r="AM323" s="69"/>
      <c r="AN323" s="69"/>
      <c r="AO323" s="69"/>
      <c r="AP323" s="69"/>
      <c r="AQ323" s="70"/>
    </row>
    <row r="324" spans="2:43" ht="5.0999999999999996" customHeight="1" x14ac:dyDescent="0.25"/>
    <row r="325" spans="2:43" ht="15" customHeight="1" x14ac:dyDescent="0.25">
      <c r="C325" s="86" t="str">
        <f>CONCATENATE("Centro 3 ",AG86)</f>
        <v xml:space="preserve">Centro 3 </v>
      </c>
      <c r="D325" s="87"/>
      <c r="E325" s="87"/>
      <c r="F325" s="87"/>
      <c r="G325" s="87"/>
      <c r="H325" s="87"/>
      <c r="I325" s="87"/>
      <c r="J325" s="87"/>
      <c r="K325" s="87"/>
      <c r="L325" s="87"/>
      <c r="M325" s="169"/>
      <c r="N325" s="169"/>
      <c r="O325" s="169"/>
      <c r="P325" s="169"/>
      <c r="Q325" s="169"/>
      <c r="R325" s="170"/>
      <c r="T325" s="164" t="s">
        <v>75</v>
      </c>
      <c r="U325" s="165"/>
      <c r="V325" s="166"/>
      <c r="X325" s="49" t="s">
        <v>78</v>
      </c>
      <c r="Y325" s="50"/>
      <c r="Z325" s="50"/>
      <c r="AA325" s="50"/>
      <c r="AB325" s="50"/>
      <c r="AC325" s="50"/>
      <c r="AD325" s="50"/>
      <c r="AE325" s="50"/>
      <c r="AF325" s="50"/>
      <c r="AG325" s="50"/>
      <c r="AH325" s="50"/>
      <c r="AI325" s="50"/>
      <c r="AJ325" s="50"/>
      <c r="AK325" s="50"/>
      <c r="AL325" s="50"/>
      <c r="AM325" s="50"/>
      <c r="AN325" s="50"/>
      <c r="AO325" s="50"/>
      <c r="AP325" s="50"/>
      <c r="AQ325" s="51"/>
    </row>
    <row r="326" spans="2:43" s="1" customFormat="1" ht="5.0999999999999996" customHeight="1" x14ac:dyDescent="0.25">
      <c r="C326"/>
      <c r="D326"/>
      <c r="E326"/>
      <c r="F326"/>
      <c r="G326"/>
      <c r="H326"/>
      <c r="I326"/>
      <c r="J326"/>
      <c r="K326"/>
      <c r="L326"/>
      <c r="M326"/>
      <c r="N326"/>
      <c r="O326"/>
      <c r="P326"/>
      <c r="Q326"/>
      <c r="R326"/>
      <c r="S326"/>
      <c r="T326"/>
      <c r="U326"/>
    </row>
    <row r="327" spans="2:43" ht="15" customHeight="1" x14ac:dyDescent="0.25">
      <c r="C327" s="49" t="s">
        <v>73</v>
      </c>
      <c r="D327" s="50"/>
      <c r="E327" s="50"/>
      <c r="F327" s="50"/>
      <c r="G327" s="50"/>
      <c r="H327" s="50"/>
      <c r="I327" s="50"/>
      <c r="J327" s="50"/>
      <c r="K327" s="50"/>
      <c r="L327" s="50"/>
      <c r="M327" s="50"/>
      <c r="N327" s="50"/>
      <c r="O327" s="50"/>
      <c r="P327" s="50"/>
      <c r="Q327" s="50"/>
      <c r="R327" s="51"/>
      <c r="T327" s="46"/>
      <c r="U327" s="47"/>
      <c r="V327" s="48"/>
      <c r="X327" s="66"/>
      <c r="Y327" s="69"/>
      <c r="Z327" s="69"/>
      <c r="AA327" s="69"/>
      <c r="AB327" s="69"/>
      <c r="AC327" s="69"/>
      <c r="AD327" s="69"/>
      <c r="AE327" s="69"/>
      <c r="AF327" s="69"/>
      <c r="AG327" s="69"/>
      <c r="AH327" s="69"/>
      <c r="AI327" s="69"/>
      <c r="AJ327" s="69"/>
      <c r="AK327" s="69"/>
      <c r="AL327" s="69"/>
      <c r="AM327" s="69"/>
      <c r="AN327" s="69"/>
      <c r="AO327" s="69"/>
      <c r="AP327" s="69"/>
      <c r="AQ327" s="70"/>
    </row>
    <row r="328" spans="2:43" ht="15" customHeight="1" x14ac:dyDescent="0.25">
      <c r="C328" s="49" t="s">
        <v>74</v>
      </c>
      <c r="D328" s="50"/>
      <c r="E328" s="50"/>
      <c r="F328" s="50"/>
      <c r="G328" s="50"/>
      <c r="H328" s="50"/>
      <c r="I328" s="50"/>
      <c r="J328" s="50"/>
      <c r="K328" s="50"/>
      <c r="L328" s="50"/>
      <c r="M328" s="50"/>
      <c r="N328" s="50"/>
      <c r="O328" s="50"/>
      <c r="P328" s="50"/>
      <c r="Q328" s="50"/>
      <c r="R328" s="51"/>
      <c r="T328" s="46"/>
      <c r="U328" s="47"/>
      <c r="V328" s="48"/>
      <c r="X328" s="66"/>
      <c r="Y328" s="69"/>
      <c r="Z328" s="69"/>
      <c r="AA328" s="69"/>
      <c r="AB328" s="69"/>
      <c r="AC328" s="69"/>
      <c r="AD328" s="69"/>
      <c r="AE328" s="69"/>
      <c r="AF328" s="69"/>
      <c r="AG328" s="69"/>
      <c r="AH328" s="69"/>
      <c r="AI328" s="69"/>
      <c r="AJ328" s="69"/>
      <c r="AK328" s="69"/>
      <c r="AL328" s="69"/>
      <c r="AM328" s="69"/>
      <c r="AN328" s="69"/>
      <c r="AO328" s="69"/>
      <c r="AP328" s="69"/>
      <c r="AQ328" s="70"/>
    </row>
    <row r="329" spans="2:43" ht="15" customHeight="1" x14ac:dyDescent="0.25">
      <c r="C329" s="49" t="s">
        <v>72</v>
      </c>
      <c r="D329" s="50"/>
      <c r="E329" s="50"/>
      <c r="F329" s="50"/>
      <c r="G329" s="50"/>
      <c r="H329" s="50"/>
      <c r="I329" s="50"/>
      <c r="J329" s="50"/>
      <c r="K329" s="50"/>
      <c r="L329" s="50"/>
      <c r="M329" s="50"/>
      <c r="N329" s="50"/>
      <c r="O329" s="50"/>
      <c r="P329" s="50"/>
      <c r="Q329" s="50"/>
      <c r="R329" s="51"/>
      <c r="T329" s="46"/>
      <c r="U329" s="47"/>
      <c r="V329" s="48"/>
      <c r="X329" s="66"/>
      <c r="Y329" s="69"/>
      <c r="Z329" s="69"/>
      <c r="AA329" s="69"/>
      <c r="AB329" s="69"/>
      <c r="AC329" s="69"/>
      <c r="AD329" s="69"/>
      <c r="AE329" s="69"/>
      <c r="AF329" s="69"/>
      <c r="AG329" s="69"/>
      <c r="AH329" s="69"/>
      <c r="AI329" s="69"/>
      <c r="AJ329" s="69"/>
      <c r="AK329" s="69"/>
      <c r="AL329" s="69"/>
      <c r="AM329" s="69"/>
      <c r="AN329" s="69"/>
      <c r="AO329" s="69"/>
      <c r="AP329" s="69"/>
      <c r="AQ329" s="70"/>
    </row>
    <row r="330" spans="2:43" ht="15" customHeight="1" x14ac:dyDescent="0.25">
      <c r="C330" s="49" t="s">
        <v>76</v>
      </c>
      <c r="D330" s="50"/>
      <c r="E330" s="50"/>
      <c r="F330" s="50"/>
      <c r="G330" s="50"/>
      <c r="H330" s="50"/>
      <c r="I330" s="50"/>
      <c r="J330" s="50"/>
      <c r="K330" s="50"/>
      <c r="L330" s="50"/>
      <c r="M330" s="50"/>
      <c r="N330" s="50"/>
      <c r="O330" s="50"/>
      <c r="P330" s="50"/>
      <c r="Q330" s="50"/>
      <c r="R330" s="51"/>
      <c r="T330" s="46"/>
      <c r="U330" s="47"/>
      <c r="V330" s="48"/>
      <c r="X330" s="66"/>
      <c r="Y330" s="69"/>
      <c r="Z330" s="69"/>
      <c r="AA330" s="69"/>
      <c r="AB330" s="69"/>
      <c r="AC330" s="69"/>
      <c r="AD330" s="69"/>
      <c r="AE330" s="69"/>
      <c r="AF330" s="69"/>
      <c r="AG330" s="69"/>
      <c r="AH330" s="69"/>
      <c r="AI330" s="69"/>
      <c r="AJ330" s="69"/>
      <c r="AK330" s="69"/>
      <c r="AL330" s="69"/>
      <c r="AM330" s="69"/>
      <c r="AN330" s="69"/>
      <c r="AO330" s="69"/>
      <c r="AP330" s="69"/>
      <c r="AQ330" s="70"/>
    </row>
    <row r="331" spans="2:43" ht="15" customHeight="1" x14ac:dyDescent="0.25">
      <c r="C331" s="49" t="s">
        <v>77</v>
      </c>
      <c r="D331" s="50"/>
      <c r="E331" s="50"/>
      <c r="F331" s="50"/>
      <c r="G331" s="50"/>
      <c r="H331" s="50"/>
      <c r="I331" s="50"/>
      <c r="J331" s="50"/>
      <c r="K331" s="50"/>
      <c r="L331" s="50"/>
      <c r="M331" s="50"/>
      <c r="N331" s="50"/>
      <c r="O331" s="50"/>
      <c r="P331" s="50"/>
      <c r="Q331" s="50"/>
      <c r="R331" s="51"/>
      <c r="T331" s="46"/>
      <c r="U331" s="47"/>
      <c r="V331" s="48"/>
      <c r="X331" s="66"/>
      <c r="Y331" s="69"/>
      <c r="Z331" s="69"/>
      <c r="AA331" s="69"/>
      <c r="AB331" s="69"/>
      <c r="AC331" s="69"/>
      <c r="AD331" s="69"/>
      <c r="AE331" s="69"/>
      <c r="AF331" s="69"/>
      <c r="AG331" s="69"/>
      <c r="AH331" s="69"/>
      <c r="AI331" s="69"/>
      <c r="AJ331" s="69"/>
      <c r="AK331" s="69"/>
      <c r="AL331" s="69"/>
      <c r="AM331" s="69"/>
      <c r="AN331" s="69"/>
      <c r="AO331" s="69"/>
      <c r="AP331" s="69"/>
      <c r="AQ331" s="70"/>
    </row>
    <row r="332" spans="2:43" ht="15" customHeight="1" x14ac:dyDescent="0.25"/>
    <row r="333" spans="2:43" s="19" customFormat="1" x14ac:dyDescent="0.25">
      <c r="B333" s="71" t="s">
        <v>155</v>
      </c>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3"/>
      <c r="AE333" s="73"/>
      <c r="AF333" s="73"/>
      <c r="AG333" s="73"/>
      <c r="AH333" s="73"/>
      <c r="AI333" s="73"/>
      <c r="AJ333" s="73"/>
      <c r="AK333" s="73"/>
      <c r="AL333" s="73"/>
      <c r="AM333" s="73"/>
      <c r="AN333" s="73"/>
      <c r="AO333" s="73"/>
      <c r="AP333" s="73"/>
      <c r="AQ333" s="73"/>
    </row>
    <row r="334" spans="2:43" ht="5.0999999999999996" customHeight="1" x14ac:dyDescent="0.25"/>
    <row r="335" spans="2:43" x14ac:dyDescent="0.25">
      <c r="C335" s="81" t="s">
        <v>147</v>
      </c>
      <c r="D335" s="82"/>
      <c r="E335" s="83"/>
      <c r="F335" s="83"/>
      <c r="G335" s="83"/>
      <c r="H335" s="83"/>
      <c r="I335" s="83"/>
      <c r="J335" s="83"/>
      <c r="K335" s="83"/>
      <c r="L335" s="83"/>
      <c r="M335" s="83"/>
      <c r="N335" s="83"/>
      <c r="O335" s="83"/>
      <c r="P335" s="83"/>
      <c r="Q335" s="83"/>
      <c r="R335" s="83"/>
      <c r="S335" s="83"/>
      <c r="T335" s="83"/>
      <c r="U335" s="83"/>
      <c r="V335" s="83"/>
      <c r="W335" s="83"/>
      <c r="X335" s="83"/>
      <c r="Y335" s="83"/>
      <c r="Z335" s="84"/>
      <c r="AA335" s="85"/>
      <c r="AC335" s="164" t="s">
        <v>81</v>
      </c>
      <c r="AD335" s="165"/>
      <c r="AE335" s="166"/>
    </row>
    <row r="336" spans="2:43" ht="5.0999999999999996" customHeight="1" x14ac:dyDescent="0.25"/>
    <row r="337" spans="1:54" x14ac:dyDescent="0.25">
      <c r="C337" s="49" t="s">
        <v>79</v>
      </c>
      <c r="D337" s="50"/>
      <c r="E337" s="50"/>
      <c r="F337" s="50"/>
      <c r="G337" s="50"/>
      <c r="H337" s="50"/>
      <c r="I337" s="50"/>
      <c r="J337" s="50"/>
      <c r="K337" s="50"/>
      <c r="L337" s="50"/>
      <c r="M337" s="50"/>
      <c r="N337" s="50"/>
      <c r="O337" s="50"/>
      <c r="P337" s="50"/>
      <c r="Q337" s="50"/>
      <c r="R337" s="50"/>
      <c r="S337" s="61"/>
      <c r="T337" s="61"/>
      <c r="U337" s="61"/>
      <c r="V337" s="61"/>
      <c r="W337" s="61"/>
      <c r="X337" s="61"/>
      <c r="Y337" s="61"/>
      <c r="Z337" s="61"/>
      <c r="AA337" s="62"/>
      <c r="AB337" s="7" t="s">
        <v>28</v>
      </c>
      <c r="AC337" s="46"/>
      <c r="AD337" s="47"/>
      <c r="AE337" s="48"/>
      <c r="AF337">
        <f>IF(AC337&lt;&gt;"",1,0)</f>
        <v>0</v>
      </c>
    </row>
    <row r="338" spans="1:54" x14ac:dyDescent="0.25">
      <c r="C338" s="49" t="s">
        <v>80</v>
      </c>
      <c r="D338" s="50"/>
      <c r="E338" s="50"/>
      <c r="F338" s="50"/>
      <c r="G338" s="50"/>
      <c r="H338" s="50"/>
      <c r="I338" s="50"/>
      <c r="J338" s="50"/>
      <c r="K338" s="50"/>
      <c r="L338" s="50"/>
      <c r="M338" s="50"/>
      <c r="N338" s="50"/>
      <c r="O338" s="50"/>
      <c r="P338" s="50"/>
      <c r="Q338" s="50"/>
      <c r="R338" s="50"/>
      <c r="S338" s="61"/>
      <c r="T338" s="61"/>
      <c r="U338" s="61"/>
      <c r="V338" s="61"/>
      <c r="W338" s="61"/>
      <c r="X338" s="61"/>
      <c r="Y338" s="61"/>
      <c r="Z338" s="61"/>
      <c r="AA338" s="62"/>
      <c r="AB338" s="7" t="s">
        <v>28</v>
      </c>
      <c r="AC338" s="46"/>
      <c r="AD338" s="47"/>
      <c r="AE338" s="48"/>
      <c r="AF338">
        <f>IF(AC338&lt;&gt;"",1,0)</f>
        <v>0</v>
      </c>
    </row>
    <row r="339" spans="1:54" x14ac:dyDescent="0.25"/>
    <row r="340" spans="1:54" x14ac:dyDescent="0.25">
      <c r="A340" s="19"/>
      <c r="B340" s="71" t="s">
        <v>171</v>
      </c>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3"/>
      <c r="AE340" s="73"/>
      <c r="AF340" s="73"/>
      <c r="AG340" s="73"/>
      <c r="AH340" s="73"/>
      <c r="AI340" s="73"/>
      <c r="AJ340" s="73"/>
      <c r="AK340" s="73"/>
      <c r="AL340" s="73"/>
      <c r="AM340" s="73"/>
      <c r="AN340" s="73"/>
      <c r="AO340" s="73"/>
      <c r="AP340" s="73"/>
      <c r="AQ340" s="73"/>
    </row>
    <row r="341" spans="1:54" ht="5.0999999999999996" customHeight="1" x14ac:dyDescent="0.25">
      <c r="BB341" s="1" t="s">
        <v>162</v>
      </c>
    </row>
    <row r="342" spans="1:54" x14ac:dyDescent="0.25">
      <c r="BB342" s="21" t="s">
        <v>158</v>
      </c>
    </row>
    <row r="343" spans="1:54" s="22" customFormat="1" ht="58.5" customHeight="1" x14ac:dyDescent="0.25">
      <c r="B343" s="75" t="str">
        <f>CONCATENATE(BB341,AS22,BB342,AS24,BB343,BB344,AS11,BB345,AS13,BB346,AS15," ",AS16," ",AS18,"-",AS20,BB347)</f>
        <v>D./Dª. , con  DNI , enterado de las condiciones  y requisitos  que se exigen para la adjudicación del contrato de asistencia sanitaria básica y fisioterapia, en régimen ambulatorio, en el ámbito territorial de VILLARROBLEDO (ALBACETE), se compromete en su propio nombre y derecho, y en nombre de la empresa , CIF , con domicilio en   -, a la cual representa, a tomar a su cargo la ejecución del citado contrato con estricta sujeción a los  requisitos y condiciones que se exigen, aceptando incondicionalmente  las cláusulas del Pliego de Cláusulas Administrativas Particulares y del Pliego de Prescripciones Técnicas.</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BB343" s="23" t="str">
        <f>CONCATENATE(", enterado de las condiciones  y requisitos  que se exigen para la adjudicación del contrato de asistencia sanitaria básica y fisioterapia, en régimen ambulatorio, en el ámbito territorial de ",AV32," (",AV34,")")</f>
        <v>, enterado de las condiciones  y requisitos  que se exigen para la adjudicación del contrato de asistencia sanitaria básica y fisioterapia, en régimen ambulatorio, en el ámbito territorial de VILLARROBLEDO (ALBACETE)</v>
      </c>
    </row>
    <row r="344" spans="1:54" ht="24.75" customHeight="1" x14ac:dyDescent="0.25">
      <c r="B344" s="24" t="s">
        <v>163</v>
      </c>
      <c r="BB344" s="21" t="s">
        <v>159</v>
      </c>
    </row>
    <row r="345" spans="1:54" x14ac:dyDescent="0.25">
      <c r="BB345" s="21" t="s">
        <v>160</v>
      </c>
    </row>
    <row r="346" spans="1:54" ht="15.75" x14ac:dyDescent="0.25">
      <c r="B346" s="31"/>
      <c r="C346" s="32"/>
      <c r="D346" s="31"/>
      <c r="E346" s="31"/>
      <c r="F346" s="31"/>
      <c r="G346" s="31"/>
      <c r="H346" s="33"/>
      <c r="I346" s="167" t="str">
        <f>+I36</f>
        <v>Atención: Revise el documento. Falta alguno de los datos obligatorios</v>
      </c>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BB346" s="21" t="s">
        <v>161</v>
      </c>
    </row>
    <row r="347" spans="1:54" x14ac:dyDescent="0.25">
      <c r="BB347" s="21" t="s">
        <v>235</v>
      </c>
    </row>
    <row r="348" spans="1:54" hidden="1" x14ac:dyDescent="0.25"/>
    <row r="349" spans="1:54" hidden="1" x14ac:dyDescent="0.25"/>
    <row r="350" spans="1:54" hidden="1" x14ac:dyDescent="0.25"/>
    <row r="351" spans="1:54" hidden="1" x14ac:dyDescent="0.25"/>
    <row r="352" spans="1:54" hidden="1" x14ac:dyDescent="0.25"/>
    <row r="353" hidden="1" x14ac:dyDescent="0.25"/>
    <row r="354" hidden="1" x14ac:dyDescent="0.25"/>
    <row r="355" hidden="1" x14ac:dyDescent="0.25"/>
  </sheetData>
  <sheetProtection password="CD9C" sheet="1" objects="1" scenarios="1" selectLockedCells="1" autoFilter="0"/>
  <mergeCells count="699">
    <mergeCell ref="AG127:AQ127"/>
    <mergeCell ref="E128:G128"/>
    <mergeCell ref="I128:S128"/>
    <mergeCell ref="U128:AE128"/>
    <mergeCell ref="AG128:AQ128"/>
    <mergeCell ref="E129:G129"/>
    <mergeCell ref="I129:S129"/>
    <mergeCell ref="U129:AE129"/>
    <mergeCell ref="AG129:AQ129"/>
    <mergeCell ref="E121:G121"/>
    <mergeCell ref="I121:S121"/>
    <mergeCell ref="U121:AE121"/>
    <mergeCell ref="AG121:AQ121"/>
    <mergeCell ref="C123:D129"/>
    <mergeCell ref="E123:G123"/>
    <mergeCell ref="I123:S123"/>
    <mergeCell ref="U123:AE123"/>
    <mergeCell ref="AG123:AQ123"/>
    <mergeCell ref="E124:G124"/>
    <mergeCell ref="I124:S124"/>
    <mergeCell ref="U124:AE124"/>
    <mergeCell ref="AG124:AQ124"/>
    <mergeCell ref="E125:G125"/>
    <mergeCell ref="I125:S125"/>
    <mergeCell ref="U125:AE125"/>
    <mergeCell ref="AG125:AQ125"/>
    <mergeCell ref="E126:G126"/>
    <mergeCell ref="I126:S126"/>
    <mergeCell ref="U126:AE126"/>
    <mergeCell ref="AG126:AQ126"/>
    <mergeCell ref="E127:G127"/>
    <mergeCell ref="I127:S127"/>
    <mergeCell ref="U127:AE127"/>
    <mergeCell ref="E118:G118"/>
    <mergeCell ref="I118:S118"/>
    <mergeCell ref="U118:AE118"/>
    <mergeCell ref="AG118:AQ118"/>
    <mergeCell ref="E119:G119"/>
    <mergeCell ref="I119:S119"/>
    <mergeCell ref="U119:AE119"/>
    <mergeCell ref="AG119:AQ119"/>
    <mergeCell ref="E120:G120"/>
    <mergeCell ref="I120:S120"/>
    <mergeCell ref="U120:AE120"/>
    <mergeCell ref="AG120:AQ120"/>
    <mergeCell ref="U115:AE115"/>
    <mergeCell ref="AG115:AQ115"/>
    <mergeCell ref="E116:G116"/>
    <mergeCell ref="I116:S116"/>
    <mergeCell ref="U116:AE116"/>
    <mergeCell ref="AG116:AQ116"/>
    <mergeCell ref="E117:G117"/>
    <mergeCell ref="I117:S117"/>
    <mergeCell ref="U117:AE117"/>
    <mergeCell ref="AG117:AQ117"/>
    <mergeCell ref="AB178:AD178"/>
    <mergeCell ref="AB179:AD179"/>
    <mergeCell ref="AB180:AD180"/>
    <mergeCell ref="B2:AQ2"/>
    <mergeCell ref="B4:AQ4"/>
    <mergeCell ref="B5:AQ5"/>
    <mergeCell ref="AB171:AD171"/>
    <mergeCell ref="AB172:AD172"/>
    <mergeCell ref="AB150:AD150"/>
    <mergeCell ref="AB151:AD151"/>
    <mergeCell ref="AB153:AD153"/>
    <mergeCell ref="AB154:AD154"/>
    <mergeCell ref="AB160:AD160"/>
    <mergeCell ref="AB161:AD161"/>
    <mergeCell ref="AB162:AD162"/>
    <mergeCell ref="AB163:AD163"/>
    <mergeCell ref="M158:BA158"/>
    <mergeCell ref="AB159:AD159"/>
    <mergeCell ref="AB168:AD168"/>
    <mergeCell ref="U171:W171"/>
    <mergeCell ref="U172:W172"/>
    <mergeCell ref="C166:L166"/>
    <mergeCell ref="N166:P166"/>
    <mergeCell ref="U161:W161"/>
    <mergeCell ref="B340:AQ340"/>
    <mergeCell ref="I36:AE36"/>
    <mergeCell ref="AC335:AE335"/>
    <mergeCell ref="AC337:AE337"/>
    <mergeCell ref="AC338:AE338"/>
    <mergeCell ref="N290:Q290"/>
    <mergeCell ref="N291:Q291"/>
    <mergeCell ref="N292:Q292"/>
    <mergeCell ref="N293:Q293"/>
    <mergeCell ref="N294:Q294"/>
    <mergeCell ref="C331:R331"/>
    <mergeCell ref="T331:V331"/>
    <mergeCell ref="C322:R322"/>
    <mergeCell ref="T322:V322"/>
    <mergeCell ref="C295:L295"/>
    <mergeCell ref="S297:AQ297"/>
    <mergeCell ref="C299:L299"/>
    <mergeCell ref="N299:Q299"/>
    <mergeCell ref="S299:AQ299"/>
    <mergeCell ref="C300:L300"/>
    <mergeCell ref="N300:Q300"/>
    <mergeCell ref="T325:V325"/>
    <mergeCell ref="X325:AQ325"/>
    <mergeCell ref="C321:R321"/>
    <mergeCell ref="I346:AE346"/>
    <mergeCell ref="S258:AQ258"/>
    <mergeCell ref="C273:L273"/>
    <mergeCell ref="N273:Q273"/>
    <mergeCell ref="S273:AQ273"/>
    <mergeCell ref="X331:AQ331"/>
    <mergeCell ref="C309:R309"/>
    <mergeCell ref="C317:R317"/>
    <mergeCell ref="C325:R325"/>
    <mergeCell ref="C329:R329"/>
    <mergeCell ref="T329:V329"/>
    <mergeCell ref="X329:AQ329"/>
    <mergeCell ref="C330:R330"/>
    <mergeCell ref="T330:V330"/>
    <mergeCell ref="X330:AQ330"/>
    <mergeCell ref="C327:R327"/>
    <mergeCell ref="T327:V327"/>
    <mergeCell ref="X327:AQ327"/>
    <mergeCell ref="C328:R328"/>
    <mergeCell ref="T328:V328"/>
    <mergeCell ref="X328:AQ328"/>
    <mergeCell ref="C323:R323"/>
    <mergeCell ref="T323:V323"/>
    <mergeCell ref="X323:AQ323"/>
    <mergeCell ref="T321:V321"/>
    <mergeCell ref="X321:AQ321"/>
    <mergeCell ref="X322:AQ322"/>
    <mergeCell ref="X317:AQ317"/>
    <mergeCell ref="C319:R319"/>
    <mergeCell ref="T319:V319"/>
    <mergeCell ref="X319:AQ319"/>
    <mergeCell ref="C320:R320"/>
    <mergeCell ref="T320:V320"/>
    <mergeCell ref="X320:AQ320"/>
    <mergeCell ref="X311:AQ311"/>
    <mergeCell ref="X312:AQ312"/>
    <mergeCell ref="X313:AQ313"/>
    <mergeCell ref="X314:AQ314"/>
    <mergeCell ref="X315:AQ315"/>
    <mergeCell ref="T317:V317"/>
    <mergeCell ref="X309:AQ309"/>
    <mergeCell ref="C315:R315"/>
    <mergeCell ref="C311:R311"/>
    <mergeCell ref="C312:R312"/>
    <mergeCell ref="C313:R313"/>
    <mergeCell ref="C314:R314"/>
    <mergeCell ref="T309:V309"/>
    <mergeCell ref="T311:V311"/>
    <mergeCell ref="T312:V312"/>
    <mergeCell ref="T313:V313"/>
    <mergeCell ref="T314:V314"/>
    <mergeCell ref="T315:V315"/>
    <mergeCell ref="AB305:AF305"/>
    <mergeCell ref="AI305:AM305"/>
    <mergeCell ref="N295:Q295"/>
    <mergeCell ref="S288:AQ288"/>
    <mergeCell ref="C290:L290"/>
    <mergeCell ref="C291:L291"/>
    <mergeCell ref="C292:L292"/>
    <mergeCell ref="C293:L293"/>
    <mergeCell ref="C294:L294"/>
    <mergeCell ref="S290:AQ290"/>
    <mergeCell ref="S291:AQ291"/>
    <mergeCell ref="S292:AQ292"/>
    <mergeCell ref="S293:AQ293"/>
    <mergeCell ref="C288:L288"/>
    <mergeCell ref="N288:Q288"/>
    <mergeCell ref="C305:Z305"/>
    <mergeCell ref="C296:L296"/>
    <mergeCell ref="N296:Q296"/>
    <mergeCell ref="S296:AQ296"/>
    <mergeCell ref="C297:L297"/>
    <mergeCell ref="N297:Q297"/>
    <mergeCell ref="C298:L298"/>
    <mergeCell ref="N298:Q298"/>
    <mergeCell ref="S298:AQ298"/>
    <mergeCell ref="C270:L270"/>
    <mergeCell ref="N270:Q270"/>
    <mergeCell ref="S270:AQ270"/>
    <mergeCell ref="C271:L271"/>
    <mergeCell ref="N271:Q271"/>
    <mergeCell ref="AB303:AF303"/>
    <mergeCell ref="AI303:AM303"/>
    <mergeCell ref="S275:AQ275"/>
    <mergeCell ref="S276:AQ276"/>
    <mergeCell ref="S277:AQ277"/>
    <mergeCell ref="S278:AQ278"/>
    <mergeCell ref="S279:AQ279"/>
    <mergeCell ref="S280:AQ280"/>
    <mergeCell ref="C277:L277"/>
    <mergeCell ref="C278:L278"/>
    <mergeCell ref="C279:L279"/>
    <mergeCell ref="C280:L280"/>
    <mergeCell ref="N277:Q277"/>
    <mergeCell ref="N278:Q278"/>
    <mergeCell ref="N279:Q279"/>
    <mergeCell ref="N280:Q280"/>
    <mergeCell ref="S294:AQ294"/>
    <mergeCell ref="S295:AQ295"/>
    <mergeCell ref="S286:AQ286"/>
    <mergeCell ref="C267:L267"/>
    <mergeCell ref="N267:Q267"/>
    <mergeCell ref="S267:AQ267"/>
    <mergeCell ref="C268:L268"/>
    <mergeCell ref="N268:Q268"/>
    <mergeCell ref="S268:AQ268"/>
    <mergeCell ref="C269:L269"/>
    <mergeCell ref="N269:Q269"/>
    <mergeCell ref="S269:AQ269"/>
    <mergeCell ref="C230:L230"/>
    <mergeCell ref="N230:AB230"/>
    <mergeCell ref="C231:L231"/>
    <mergeCell ref="N231:AB231"/>
    <mergeCell ref="C232:L232"/>
    <mergeCell ref="N232:O232"/>
    <mergeCell ref="C226:L226"/>
    <mergeCell ref="N226:AB226"/>
    <mergeCell ref="C227:L227"/>
    <mergeCell ref="N227:AB227"/>
    <mergeCell ref="C228:L228"/>
    <mergeCell ref="N228:O228"/>
    <mergeCell ref="C222:L222"/>
    <mergeCell ref="N222:AB222"/>
    <mergeCell ref="C223:L223"/>
    <mergeCell ref="N223:AB223"/>
    <mergeCell ref="C224:L224"/>
    <mergeCell ref="N224:O224"/>
    <mergeCell ref="C218:L218"/>
    <mergeCell ref="N218:AB218"/>
    <mergeCell ref="C219:L219"/>
    <mergeCell ref="N219:AB219"/>
    <mergeCell ref="C220:L220"/>
    <mergeCell ref="N220:O220"/>
    <mergeCell ref="C215:L215"/>
    <mergeCell ref="N215:AB215"/>
    <mergeCell ref="C216:L216"/>
    <mergeCell ref="N216:O216"/>
    <mergeCell ref="C210:L210"/>
    <mergeCell ref="C211:L211"/>
    <mergeCell ref="C212:L212"/>
    <mergeCell ref="N210:AB210"/>
    <mergeCell ref="N211:AB211"/>
    <mergeCell ref="N212:O212"/>
    <mergeCell ref="AB194:AD194"/>
    <mergeCell ref="AB195:AD195"/>
    <mergeCell ref="AB196:AD196"/>
    <mergeCell ref="U190:W190"/>
    <mergeCell ref="U192:W192"/>
    <mergeCell ref="U193:W193"/>
    <mergeCell ref="U194:W194"/>
    <mergeCell ref="C214:L214"/>
    <mergeCell ref="N214:AB214"/>
    <mergeCell ref="AB198:AD198"/>
    <mergeCell ref="AB199:AD199"/>
    <mergeCell ref="AB201:AD201"/>
    <mergeCell ref="AB202:AD202"/>
    <mergeCell ref="AB204:AD204"/>
    <mergeCell ref="U198:W198"/>
    <mergeCell ref="U199:W199"/>
    <mergeCell ref="U201:W201"/>
    <mergeCell ref="U202:W202"/>
    <mergeCell ref="U204:W204"/>
    <mergeCell ref="C200:L200"/>
    <mergeCell ref="C201:L201"/>
    <mergeCell ref="C202:L202"/>
    <mergeCell ref="C203:L203"/>
    <mergeCell ref="C193:L193"/>
    <mergeCell ref="N171:P171"/>
    <mergeCell ref="N172:P172"/>
    <mergeCell ref="U178:W178"/>
    <mergeCell ref="U179:W179"/>
    <mergeCell ref="U180:W180"/>
    <mergeCell ref="N168:P168"/>
    <mergeCell ref="U162:W162"/>
    <mergeCell ref="AB197:AD197"/>
    <mergeCell ref="AB183:AD183"/>
    <mergeCell ref="AB184:AD184"/>
    <mergeCell ref="AB185:AD185"/>
    <mergeCell ref="AB186:AD186"/>
    <mergeCell ref="AB187:AD187"/>
    <mergeCell ref="AB189:AD189"/>
    <mergeCell ref="U197:W197"/>
    <mergeCell ref="U183:W183"/>
    <mergeCell ref="U184:W184"/>
    <mergeCell ref="U185:W185"/>
    <mergeCell ref="U186:W186"/>
    <mergeCell ref="U187:W187"/>
    <mergeCell ref="U189:W189"/>
    <mergeCell ref="AB190:AD190"/>
    <mergeCell ref="AB192:AD192"/>
    <mergeCell ref="AB193:AD193"/>
    <mergeCell ref="C194:L194"/>
    <mergeCell ref="C195:L195"/>
    <mergeCell ref="N198:P198"/>
    <mergeCell ref="N199:P199"/>
    <mergeCell ref="N201:P201"/>
    <mergeCell ref="N202:P202"/>
    <mergeCell ref="C196:L196"/>
    <mergeCell ref="C197:L197"/>
    <mergeCell ref="C198:L198"/>
    <mergeCell ref="C199:L199"/>
    <mergeCell ref="C192:L192"/>
    <mergeCell ref="U150:W150"/>
    <mergeCell ref="U151:W151"/>
    <mergeCell ref="U153:W153"/>
    <mergeCell ref="U154:W154"/>
    <mergeCell ref="U160:W160"/>
    <mergeCell ref="U166:W166"/>
    <mergeCell ref="U195:W195"/>
    <mergeCell ref="U196:W196"/>
    <mergeCell ref="U163:W163"/>
    <mergeCell ref="N185:P185"/>
    <mergeCell ref="N186:P186"/>
    <mergeCell ref="N187:P187"/>
    <mergeCell ref="C191:L191"/>
    <mergeCell ref="N189:P189"/>
    <mergeCell ref="N190:P190"/>
    <mergeCell ref="U159:W159"/>
    <mergeCell ref="U168:W168"/>
    <mergeCell ref="N183:P183"/>
    <mergeCell ref="N184:P184"/>
    <mergeCell ref="C154:L154"/>
    <mergeCell ref="C185:L185"/>
    <mergeCell ref="C186:L186"/>
    <mergeCell ref="C187:L187"/>
    <mergeCell ref="C189:L189"/>
    <mergeCell ref="C190:L190"/>
    <mergeCell ref="C170:L170"/>
    <mergeCell ref="C182:L182"/>
    <mergeCell ref="C168:L168"/>
    <mergeCell ref="C165:L165"/>
    <mergeCell ref="C171:L171"/>
    <mergeCell ref="C172:L172"/>
    <mergeCell ref="C183:L183"/>
    <mergeCell ref="C184:L184"/>
    <mergeCell ref="N204:P204"/>
    <mergeCell ref="N192:P192"/>
    <mergeCell ref="N193:P193"/>
    <mergeCell ref="N194:P194"/>
    <mergeCell ref="N195:P195"/>
    <mergeCell ref="N196:P196"/>
    <mergeCell ref="N197:P197"/>
    <mergeCell ref="D55:I55"/>
    <mergeCell ref="C158:L158"/>
    <mergeCell ref="C159:L159"/>
    <mergeCell ref="N159:P159"/>
    <mergeCell ref="C87:G87"/>
    <mergeCell ref="D65:I65"/>
    <mergeCell ref="C160:L160"/>
    <mergeCell ref="N160:P160"/>
    <mergeCell ref="C88:G88"/>
    <mergeCell ref="C89:G89"/>
    <mergeCell ref="I84:S84"/>
    <mergeCell ref="C204:L204"/>
    <mergeCell ref="C133:L133"/>
    <mergeCell ref="C150:L150"/>
    <mergeCell ref="C151:L151"/>
    <mergeCell ref="C153:L153"/>
    <mergeCell ref="C188:L188"/>
    <mergeCell ref="AB131:AD131"/>
    <mergeCell ref="AB133:AD133"/>
    <mergeCell ref="AB134:AD134"/>
    <mergeCell ref="AB135:AD135"/>
    <mergeCell ref="AG89:AQ89"/>
    <mergeCell ref="U87:AE87"/>
    <mergeCell ref="AG87:AQ87"/>
    <mergeCell ref="I88:S88"/>
    <mergeCell ref="U88:AE88"/>
    <mergeCell ref="AG88:AQ88"/>
    <mergeCell ref="U131:W131"/>
    <mergeCell ref="U133:W133"/>
    <mergeCell ref="U134:W134"/>
    <mergeCell ref="U135:W135"/>
    <mergeCell ref="N133:P133"/>
    <mergeCell ref="I89:S89"/>
    <mergeCell ref="C134:L134"/>
    <mergeCell ref="N134:P134"/>
    <mergeCell ref="C135:L135"/>
    <mergeCell ref="N135:P135"/>
    <mergeCell ref="U89:AE89"/>
    <mergeCell ref="C115:D121"/>
    <mergeCell ref="E115:G115"/>
    <mergeCell ref="I115:S115"/>
    <mergeCell ref="K79:M79"/>
    <mergeCell ref="O49:Q49"/>
    <mergeCell ref="O51:Q51"/>
    <mergeCell ref="O55:Q55"/>
    <mergeCell ref="O59:Q59"/>
    <mergeCell ref="O61:Q61"/>
    <mergeCell ref="O63:Q63"/>
    <mergeCell ref="O67:Q67"/>
    <mergeCell ref="O69:Q69"/>
    <mergeCell ref="O73:Q73"/>
    <mergeCell ref="K63:M63"/>
    <mergeCell ref="K67:M67"/>
    <mergeCell ref="K69:M69"/>
    <mergeCell ref="K73:M73"/>
    <mergeCell ref="K75:M75"/>
    <mergeCell ref="K61:M61"/>
    <mergeCell ref="AG84:AQ84"/>
    <mergeCell ref="N165:P165"/>
    <mergeCell ref="U165:W165"/>
    <mergeCell ref="AB165:AD165"/>
    <mergeCell ref="I86:S86"/>
    <mergeCell ref="U86:AE86"/>
    <mergeCell ref="AG86:AQ86"/>
    <mergeCell ref="I87:S87"/>
    <mergeCell ref="O75:Q75"/>
    <mergeCell ref="O77:Q77"/>
    <mergeCell ref="O79:Q79"/>
    <mergeCell ref="C161:L161"/>
    <mergeCell ref="N161:P161"/>
    <mergeCell ref="C162:L162"/>
    <mergeCell ref="N162:P162"/>
    <mergeCell ref="C163:L163"/>
    <mergeCell ref="N163:P163"/>
    <mergeCell ref="U84:AE84"/>
    <mergeCell ref="N131:P131"/>
    <mergeCell ref="C139:L139"/>
    <mergeCell ref="N150:P150"/>
    <mergeCell ref="N151:P151"/>
    <mergeCell ref="N153:P153"/>
    <mergeCell ref="N154:P154"/>
    <mergeCell ref="D47:I47"/>
    <mergeCell ref="D49:I49"/>
    <mergeCell ref="D51:I51"/>
    <mergeCell ref="C30:Q30"/>
    <mergeCell ref="C32:Q32"/>
    <mergeCell ref="R30:S30"/>
    <mergeCell ref="R32:S32"/>
    <mergeCell ref="K77:M77"/>
    <mergeCell ref="K45:M45"/>
    <mergeCell ref="K49:M49"/>
    <mergeCell ref="K51:M51"/>
    <mergeCell ref="D71:I71"/>
    <mergeCell ref="D67:I67"/>
    <mergeCell ref="D63:I63"/>
    <mergeCell ref="D53:I53"/>
    <mergeCell ref="D59:I59"/>
    <mergeCell ref="D61:I61"/>
    <mergeCell ref="D69:I69"/>
    <mergeCell ref="O45:Q45"/>
    <mergeCell ref="B9:AQ9"/>
    <mergeCell ref="B38:AQ38"/>
    <mergeCell ref="B82:AQ82"/>
    <mergeCell ref="B137:AQ137"/>
    <mergeCell ref="C131:L131"/>
    <mergeCell ref="C146:L146"/>
    <mergeCell ref="C156:L156"/>
    <mergeCell ref="G24:AB24"/>
    <mergeCell ref="G13:AB13"/>
    <mergeCell ref="C26:F26"/>
    <mergeCell ref="G26:AB26"/>
    <mergeCell ref="C28:F28"/>
    <mergeCell ref="G28:AB28"/>
    <mergeCell ref="C24:F24"/>
    <mergeCell ref="G11:AB11"/>
    <mergeCell ref="G15:AB15"/>
    <mergeCell ref="G16:AB16"/>
    <mergeCell ref="G20:AB20"/>
    <mergeCell ref="C22:F22"/>
    <mergeCell ref="C11:F11"/>
    <mergeCell ref="D73:I73"/>
    <mergeCell ref="D75:I75"/>
    <mergeCell ref="D77:I77"/>
    <mergeCell ref="D79:I79"/>
    <mergeCell ref="C13:F13"/>
    <mergeCell ref="C15:F15"/>
    <mergeCell ref="C18:F18"/>
    <mergeCell ref="C20:F20"/>
    <mergeCell ref="C234:L234"/>
    <mergeCell ref="N234:AB234"/>
    <mergeCell ref="C235:L235"/>
    <mergeCell ref="N235:AB235"/>
    <mergeCell ref="C236:L236"/>
    <mergeCell ref="N236:O236"/>
    <mergeCell ref="C181:L181"/>
    <mergeCell ref="C167:L167"/>
    <mergeCell ref="N167:P167"/>
    <mergeCell ref="U167:W167"/>
    <mergeCell ref="AB167:AD167"/>
    <mergeCell ref="C164:L164"/>
    <mergeCell ref="N164:P164"/>
    <mergeCell ref="U164:W164"/>
    <mergeCell ref="AB164:AD164"/>
    <mergeCell ref="AB166:AD166"/>
    <mergeCell ref="G18:AB18"/>
    <mergeCell ref="G22:AB22"/>
    <mergeCell ref="K55:M55"/>
    <mergeCell ref="K59:M59"/>
    <mergeCell ref="C238:L238"/>
    <mergeCell ref="N238:AB238"/>
    <mergeCell ref="C239:L239"/>
    <mergeCell ref="N239:AB239"/>
    <mergeCell ref="C240:L240"/>
    <mergeCell ref="N240:O240"/>
    <mergeCell ref="C242:L242"/>
    <mergeCell ref="N242:AB242"/>
    <mergeCell ref="C243:L243"/>
    <mergeCell ref="N243:AB243"/>
    <mergeCell ref="C244:L244"/>
    <mergeCell ref="N244:O244"/>
    <mergeCell ref="C246:L246"/>
    <mergeCell ref="N246:AB246"/>
    <mergeCell ref="C247:L247"/>
    <mergeCell ref="N247:AB247"/>
    <mergeCell ref="C248:L248"/>
    <mergeCell ref="N248:O248"/>
    <mergeCell ref="C250:L250"/>
    <mergeCell ref="N250:AB250"/>
    <mergeCell ref="N251:AB251"/>
    <mergeCell ref="C252:L252"/>
    <mergeCell ref="N252:O252"/>
    <mergeCell ref="C256:L256"/>
    <mergeCell ref="N256:O256"/>
    <mergeCell ref="C266:L266"/>
    <mergeCell ref="N266:Q266"/>
    <mergeCell ref="S266:AQ266"/>
    <mergeCell ref="S260:AQ260"/>
    <mergeCell ref="S263:AQ263"/>
    <mergeCell ref="S264:AQ264"/>
    <mergeCell ref="S265:AQ265"/>
    <mergeCell ref="C258:L258"/>
    <mergeCell ref="N258:Q258"/>
    <mergeCell ref="N260:Q260"/>
    <mergeCell ref="N261:Q261"/>
    <mergeCell ref="C260:L260"/>
    <mergeCell ref="C261:L261"/>
    <mergeCell ref="C262:L262"/>
    <mergeCell ref="C263:L263"/>
    <mergeCell ref="C264:L264"/>
    <mergeCell ref="C265:L265"/>
    <mergeCell ref="S261:AQ261"/>
    <mergeCell ref="N265:Q265"/>
    <mergeCell ref="N262:Q262"/>
    <mergeCell ref="N263:Q263"/>
    <mergeCell ref="N264:Q264"/>
    <mergeCell ref="B343:AQ343"/>
    <mergeCell ref="B41:AQ41"/>
    <mergeCell ref="B42:AQ42"/>
    <mergeCell ref="B43:AQ43"/>
    <mergeCell ref="S300:AQ300"/>
    <mergeCell ref="C301:L301"/>
    <mergeCell ref="N301:Q301"/>
    <mergeCell ref="S301:AQ301"/>
    <mergeCell ref="C303:Z303"/>
    <mergeCell ref="B307:AQ307"/>
    <mergeCell ref="B333:AQ333"/>
    <mergeCell ref="C335:AA335"/>
    <mergeCell ref="C284:L284"/>
    <mergeCell ref="N284:Q284"/>
    <mergeCell ref="S284:AQ284"/>
    <mergeCell ref="C285:L285"/>
    <mergeCell ref="N285:Q285"/>
    <mergeCell ref="S285:AQ285"/>
    <mergeCell ref="C286:L286"/>
    <mergeCell ref="N286:Q286"/>
    <mergeCell ref="C251:L251"/>
    <mergeCell ref="S271:AQ271"/>
    <mergeCell ref="C281:L281"/>
    <mergeCell ref="N281:Q281"/>
    <mergeCell ref="B206:AQ206"/>
    <mergeCell ref="C141:Q141"/>
    <mergeCell ref="R141:S141"/>
    <mergeCell ref="C143:Q143"/>
    <mergeCell ref="R143:S143"/>
    <mergeCell ref="C337:AA337"/>
    <mergeCell ref="U173:W173"/>
    <mergeCell ref="U174:W174"/>
    <mergeCell ref="U175:W175"/>
    <mergeCell ref="U176:W176"/>
    <mergeCell ref="U177:W177"/>
    <mergeCell ref="U181:W181"/>
    <mergeCell ref="AB173:AD173"/>
    <mergeCell ref="AB174:AD174"/>
    <mergeCell ref="AB175:AD175"/>
    <mergeCell ref="AB176:AD176"/>
    <mergeCell ref="AB177:AD177"/>
    <mergeCell ref="AB181:AD181"/>
    <mergeCell ref="C173:L173"/>
    <mergeCell ref="C174:L174"/>
    <mergeCell ref="S262:AQ262"/>
    <mergeCell ref="C338:AA338"/>
    <mergeCell ref="C208:AQ208"/>
    <mergeCell ref="C148:AQ148"/>
    <mergeCell ref="S281:AQ281"/>
    <mergeCell ref="C282:L282"/>
    <mergeCell ref="N282:Q282"/>
    <mergeCell ref="S282:AQ282"/>
    <mergeCell ref="C283:L283"/>
    <mergeCell ref="N283:Q283"/>
    <mergeCell ref="S283:AQ283"/>
    <mergeCell ref="C275:L275"/>
    <mergeCell ref="C276:L276"/>
    <mergeCell ref="N275:Q275"/>
    <mergeCell ref="N276:Q276"/>
    <mergeCell ref="C254:L254"/>
    <mergeCell ref="N254:AB254"/>
    <mergeCell ref="C255:L255"/>
    <mergeCell ref="N255:AB255"/>
    <mergeCell ref="N173:P173"/>
    <mergeCell ref="N174:P174"/>
    <mergeCell ref="N175:P175"/>
    <mergeCell ref="N176:P176"/>
    <mergeCell ref="N177:P177"/>
    <mergeCell ref="N181:P181"/>
    <mergeCell ref="E91:G91"/>
    <mergeCell ref="I91:S91"/>
    <mergeCell ref="U91:AE91"/>
    <mergeCell ref="AG91:AQ91"/>
    <mergeCell ref="E92:G92"/>
    <mergeCell ref="I92:S92"/>
    <mergeCell ref="U92:AE92"/>
    <mergeCell ref="AG92:AQ92"/>
    <mergeCell ref="E93:G93"/>
    <mergeCell ref="I93:S93"/>
    <mergeCell ref="U93:AE93"/>
    <mergeCell ref="AG93:AQ93"/>
    <mergeCell ref="E94:G94"/>
    <mergeCell ref="I94:S94"/>
    <mergeCell ref="U94:AE94"/>
    <mergeCell ref="AG94:AQ94"/>
    <mergeCell ref="E95:G95"/>
    <mergeCell ref="I95:S95"/>
    <mergeCell ref="U95:AE95"/>
    <mergeCell ref="AG95:AQ95"/>
    <mergeCell ref="E96:G96"/>
    <mergeCell ref="I96:S96"/>
    <mergeCell ref="U96:AE96"/>
    <mergeCell ref="AG96:AQ96"/>
    <mergeCell ref="E97:G97"/>
    <mergeCell ref="I97:S97"/>
    <mergeCell ref="U97:AE97"/>
    <mergeCell ref="AG97:AQ97"/>
    <mergeCell ref="C91:D97"/>
    <mergeCell ref="C99:D105"/>
    <mergeCell ref="E99:G99"/>
    <mergeCell ref="I99:S99"/>
    <mergeCell ref="U99:AE99"/>
    <mergeCell ref="AG99:AQ99"/>
    <mergeCell ref="E100:G100"/>
    <mergeCell ref="I100:S100"/>
    <mergeCell ref="U100:AE100"/>
    <mergeCell ref="AG100:AQ100"/>
    <mergeCell ref="E101:G101"/>
    <mergeCell ref="I101:S101"/>
    <mergeCell ref="U101:AE101"/>
    <mergeCell ref="AG101:AQ101"/>
    <mergeCell ref="E102:G102"/>
    <mergeCell ref="I102:S102"/>
    <mergeCell ref="U102:AE102"/>
    <mergeCell ref="AG102:AQ102"/>
    <mergeCell ref="E103:G103"/>
    <mergeCell ref="I103:S103"/>
    <mergeCell ref="E111:G111"/>
    <mergeCell ref="I111:S111"/>
    <mergeCell ref="U111:AE111"/>
    <mergeCell ref="AG111:AQ111"/>
    <mergeCell ref="E112:G112"/>
    <mergeCell ref="I112:S112"/>
    <mergeCell ref="U112:AE112"/>
    <mergeCell ref="U103:AE103"/>
    <mergeCell ref="AG103:AQ103"/>
    <mergeCell ref="E104:G104"/>
    <mergeCell ref="I104:S104"/>
    <mergeCell ref="U104:AE104"/>
    <mergeCell ref="AG104:AQ104"/>
    <mergeCell ref="E105:G105"/>
    <mergeCell ref="I105:S105"/>
    <mergeCell ref="U105:AE105"/>
    <mergeCell ref="AG105:AQ105"/>
    <mergeCell ref="AG112:AQ112"/>
    <mergeCell ref="N180:P180"/>
    <mergeCell ref="N179:P179"/>
    <mergeCell ref="N178:P178"/>
    <mergeCell ref="E113:G113"/>
    <mergeCell ref="I113:S113"/>
    <mergeCell ref="U113:AE113"/>
    <mergeCell ref="AG113:AQ113"/>
    <mergeCell ref="C107:D113"/>
    <mergeCell ref="E107:G107"/>
    <mergeCell ref="I107:S107"/>
    <mergeCell ref="U107:AE107"/>
    <mergeCell ref="AG107:AQ107"/>
    <mergeCell ref="E108:G108"/>
    <mergeCell ref="I108:S108"/>
    <mergeCell ref="U108:AE108"/>
    <mergeCell ref="AG108:AQ108"/>
    <mergeCell ref="E109:G109"/>
    <mergeCell ref="I109:S109"/>
    <mergeCell ref="U109:AE109"/>
    <mergeCell ref="AG109:AQ109"/>
    <mergeCell ref="E110:G110"/>
    <mergeCell ref="I110:S110"/>
    <mergeCell ref="U110:AE110"/>
    <mergeCell ref="AG110:AQ110"/>
  </mergeCells>
  <conditionalFormatting sqref="K67:M67">
    <cfRule type="expression" dxfId="101" priority="246">
      <formula>$R$141="SI"</formula>
    </cfRule>
  </conditionalFormatting>
  <conditionalFormatting sqref="K73:M73">
    <cfRule type="expression" dxfId="100" priority="234">
      <formula>$R$143="Si"</formula>
    </cfRule>
  </conditionalFormatting>
  <conditionalFormatting sqref="N154:P154">
    <cfRule type="expression" dxfId="99" priority="194">
      <formula>$Q$154=2</formula>
    </cfRule>
  </conditionalFormatting>
  <conditionalFormatting sqref="U154:W154">
    <cfRule type="expression" dxfId="98" priority="193">
      <formula>$Q$154=2</formula>
    </cfRule>
  </conditionalFormatting>
  <conditionalFormatting sqref="AB154:AD154">
    <cfRule type="expression" dxfId="97" priority="192">
      <formula>$Q$154=2</formula>
    </cfRule>
  </conditionalFormatting>
  <conditionalFormatting sqref="N153:P153 U153 AB153">
    <cfRule type="expression" dxfId="96" priority="185">
      <formula>$Q$153=2</formula>
    </cfRule>
  </conditionalFormatting>
  <conditionalFormatting sqref="AB133:AD135 AB150:AD151 AB153:AD154 AB171:AD172 AB183:AD187 AB189:AD190 AB192:AD199 AB201:AD202 AB204:AD204 N290:Q295 S290:AQ295 T327:V331 X327:AQ331 AB165:AD167">
    <cfRule type="expression" dxfId="95" priority="183">
      <formula>$AS$87=0</formula>
    </cfRule>
  </conditionalFormatting>
  <conditionalFormatting sqref="U133:W135 U150:W151 U153:W154 U183:W187 U171:W172 U189:W190 U192:W199 U201:W202 U204:W204 N275:Q280 S275:AQ280 T319:V323 X319:AQ323 U165:W167">
    <cfRule type="expression" dxfId="94" priority="182">
      <formula>$AF$87=0</formula>
    </cfRule>
  </conditionalFormatting>
  <conditionalFormatting sqref="AB159:AD163">
    <cfRule type="expression" dxfId="93" priority="181">
      <formula>$AS$87=0</formula>
    </cfRule>
  </conditionalFormatting>
  <conditionalFormatting sqref="U159:W163">
    <cfRule type="expression" dxfId="92" priority="180">
      <formula>$AF$87=0</formula>
    </cfRule>
  </conditionalFormatting>
  <conditionalFormatting sqref="AB168:AD168">
    <cfRule type="expression" dxfId="91" priority="179">
      <formula>$AS$87=0</formula>
    </cfRule>
  </conditionalFormatting>
  <conditionalFormatting sqref="U168:W168">
    <cfRule type="expression" dxfId="90" priority="178">
      <formula>$AF$87=0</formula>
    </cfRule>
  </conditionalFormatting>
  <conditionalFormatting sqref="AB164:AD164">
    <cfRule type="expression" dxfId="89" priority="177">
      <formula>$AS$87=0</formula>
    </cfRule>
  </conditionalFormatting>
  <conditionalFormatting sqref="U164:W164">
    <cfRule type="expression" dxfId="88" priority="176">
      <formula>$AF$87=0</formula>
    </cfRule>
  </conditionalFormatting>
  <conditionalFormatting sqref="N159:P168 N183:P187 N189:P190 N192:P199 N201:P202 N204:P204 N171:P181">
    <cfRule type="expression" dxfId="87" priority="161">
      <formula>$N$151&lt;&gt;"Si"</formula>
    </cfRule>
  </conditionalFormatting>
  <conditionalFormatting sqref="U159:W168 U171:W172 U183:W187 U189:W190 U192:W199 U201:W202 U204:W204">
    <cfRule type="expression" dxfId="86" priority="160">
      <formula>$U$151&lt;&gt;"Si"</formula>
    </cfRule>
  </conditionalFormatting>
  <conditionalFormatting sqref="AB159:AD168 AB171:AD172 AB183:AD187 AB189:AD190 AB192:AD199 AB201:AD202 AB204:AD204">
    <cfRule type="expression" dxfId="85" priority="159">
      <formula>$AB$151&lt;&gt;"Si"</formula>
    </cfRule>
  </conditionalFormatting>
  <conditionalFormatting sqref="N296:Q301 S296:AQ301">
    <cfRule type="expression" dxfId="84" priority="151">
      <formula>$AS$87&lt;&gt;1</formula>
    </cfRule>
  </conditionalFormatting>
  <conditionalFormatting sqref="N281:Q286 S281:AQ286">
    <cfRule type="expression" dxfId="83" priority="150">
      <formula>$AF$87&lt;&gt;1</formula>
    </cfRule>
  </conditionalFormatting>
  <conditionalFormatting sqref="I36:AE36">
    <cfRule type="expression" dxfId="82" priority="149">
      <formula>$H$36=0</formula>
    </cfRule>
  </conditionalFormatting>
  <conditionalFormatting sqref="I346:AE346">
    <cfRule type="expression" dxfId="81" priority="147">
      <formula>$H$36=0</formula>
    </cfRule>
  </conditionalFormatting>
  <conditionalFormatting sqref="U173:W173">
    <cfRule type="expression" dxfId="80" priority="126">
      <formula>$AF$87=0</formula>
    </cfRule>
  </conditionalFormatting>
  <conditionalFormatting sqref="U173:W173">
    <cfRule type="expression" dxfId="79" priority="125">
      <formula>$U$151&lt;&gt;"Si"</formula>
    </cfRule>
  </conditionalFormatting>
  <conditionalFormatting sqref="U174:W174">
    <cfRule type="expression" dxfId="78" priority="124">
      <formula>$AF$87=0</formula>
    </cfRule>
  </conditionalFormatting>
  <conditionalFormatting sqref="U174:W174">
    <cfRule type="expression" dxfId="77" priority="123">
      <formula>$U$151&lt;&gt;"Si"</formula>
    </cfRule>
  </conditionalFormatting>
  <conditionalFormatting sqref="U175:W175">
    <cfRule type="expression" dxfId="76" priority="122">
      <formula>$AF$87=0</formula>
    </cfRule>
  </conditionalFormatting>
  <conditionalFormatting sqref="U175:W175">
    <cfRule type="expression" dxfId="75" priority="121">
      <formula>$U$151&lt;&gt;"Si"</formula>
    </cfRule>
  </conditionalFormatting>
  <conditionalFormatting sqref="U176:W176">
    <cfRule type="expression" dxfId="74" priority="120">
      <formula>$AF$87=0</formula>
    </cfRule>
  </conditionalFormatting>
  <conditionalFormatting sqref="U176:W176">
    <cfRule type="expression" dxfId="73" priority="119">
      <formula>$U$151&lt;&gt;"Si"</formula>
    </cfRule>
  </conditionalFormatting>
  <conditionalFormatting sqref="U177:W177">
    <cfRule type="expression" dxfId="72" priority="118">
      <formula>$AF$87=0</formula>
    </cfRule>
  </conditionalFormatting>
  <conditionalFormatting sqref="U177:W177">
    <cfRule type="expression" dxfId="71" priority="117">
      <formula>$U$151&lt;&gt;"Si"</formula>
    </cfRule>
  </conditionalFormatting>
  <conditionalFormatting sqref="U178:W178">
    <cfRule type="expression" dxfId="70" priority="116">
      <formula>$AF$87=0</formula>
    </cfRule>
  </conditionalFormatting>
  <conditionalFormatting sqref="U178:W178">
    <cfRule type="expression" dxfId="69" priority="115">
      <formula>$U$151&lt;&gt;"Si"</formula>
    </cfRule>
  </conditionalFormatting>
  <conditionalFormatting sqref="U179:W179">
    <cfRule type="expression" dxfId="68" priority="114">
      <formula>$AF$87=0</formula>
    </cfRule>
  </conditionalFormatting>
  <conditionalFormatting sqref="U179:W179">
    <cfRule type="expression" dxfId="67" priority="113">
      <formula>$U$151&lt;&gt;"Si"</formula>
    </cfRule>
  </conditionalFormatting>
  <conditionalFormatting sqref="U180:W180">
    <cfRule type="expression" dxfId="66" priority="112">
      <formula>$AF$87=0</formula>
    </cfRule>
  </conditionalFormatting>
  <conditionalFormatting sqref="U180:W180">
    <cfRule type="expression" dxfId="65" priority="111">
      <formula>$U$151&lt;&gt;"Si"</formula>
    </cfRule>
  </conditionalFormatting>
  <conditionalFormatting sqref="U181:W181">
    <cfRule type="expression" dxfId="64" priority="110">
      <formula>$AF$87=0</formula>
    </cfRule>
  </conditionalFormatting>
  <conditionalFormatting sqref="U181:W181">
    <cfRule type="expression" dxfId="63" priority="109">
      <formula>$U$151&lt;&gt;"Si"</formula>
    </cfRule>
  </conditionalFormatting>
  <conditionalFormatting sqref="AB173:AD173">
    <cfRule type="expression" dxfId="62" priority="108">
      <formula>$AS$87=0</formula>
    </cfRule>
  </conditionalFormatting>
  <conditionalFormatting sqref="AB173:AD173">
    <cfRule type="expression" dxfId="61" priority="107">
      <formula>$AB$151&lt;&gt;"Si"</formula>
    </cfRule>
  </conditionalFormatting>
  <conditionalFormatting sqref="AB174:AD174">
    <cfRule type="expression" dxfId="60" priority="106">
      <formula>$AS$87=0</formula>
    </cfRule>
  </conditionalFormatting>
  <conditionalFormatting sqref="AB174:AD174">
    <cfRule type="expression" dxfId="59" priority="105">
      <formula>$AB$151&lt;&gt;"Si"</formula>
    </cfRule>
  </conditionalFormatting>
  <conditionalFormatting sqref="AB175:AD175">
    <cfRule type="expression" dxfId="58" priority="104">
      <formula>$AS$87=0</formula>
    </cfRule>
  </conditionalFormatting>
  <conditionalFormatting sqref="AB175:AD175">
    <cfRule type="expression" dxfId="57" priority="103">
      <formula>$AB$151&lt;&gt;"Si"</formula>
    </cfRule>
  </conditionalFormatting>
  <conditionalFormatting sqref="AB176:AD176">
    <cfRule type="expression" dxfId="56" priority="102">
      <formula>$AS$87=0</formula>
    </cfRule>
  </conditionalFormatting>
  <conditionalFormatting sqref="AB176:AD176">
    <cfRule type="expression" dxfId="55" priority="101">
      <formula>$AB$151&lt;&gt;"Si"</formula>
    </cfRule>
  </conditionalFormatting>
  <conditionalFormatting sqref="AB177:AD177">
    <cfRule type="expression" dxfId="54" priority="100">
      <formula>$AS$87=0</formula>
    </cfRule>
  </conditionalFormatting>
  <conditionalFormatting sqref="AB177:AD177">
    <cfRule type="expression" dxfId="53" priority="99">
      <formula>$AB$151&lt;&gt;"Si"</formula>
    </cfRule>
  </conditionalFormatting>
  <conditionalFormatting sqref="AB178:AD178">
    <cfRule type="expression" dxfId="52" priority="98">
      <formula>$AS$87=0</formula>
    </cfRule>
  </conditionalFormatting>
  <conditionalFormatting sqref="AB178:AD178">
    <cfRule type="expression" dxfId="51" priority="97">
      <formula>$AB$151&lt;&gt;"Si"</formula>
    </cfRule>
  </conditionalFormatting>
  <conditionalFormatting sqref="AB179:AD179">
    <cfRule type="expression" dxfId="50" priority="96">
      <formula>$AS$87=0</formula>
    </cfRule>
  </conditionalFormatting>
  <conditionalFormatting sqref="AB179:AD179">
    <cfRule type="expression" dxfId="49" priority="95">
      <formula>$AB$151&lt;&gt;"Si"</formula>
    </cfRule>
  </conditionalFormatting>
  <conditionalFormatting sqref="AB180:AD180">
    <cfRule type="expression" dxfId="48" priority="94">
      <formula>$AS$87=0</formula>
    </cfRule>
  </conditionalFormatting>
  <conditionalFormatting sqref="AB180:AD180">
    <cfRule type="expression" dxfId="47" priority="93">
      <formula>$AB$151&lt;&gt;"Si"</formula>
    </cfRule>
  </conditionalFormatting>
  <conditionalFormatting sqref="AB181:AD181">
    <cfRule type="expression" dxfId="46" priority="92">
      <formula>$AS$87=0</formula>
    </cfRule>
  </conditionalFormatting>
  <conditionalFormatting sqref="AB181:AD181">
    <cfRule type="expression" dxfId="45" priority="91">
      <formula>$AB$151&lt;&gt;"Si"</formula>
    </cfRule>
  </conditionalFormatting>
  <conditionalFormatting sqref="K69:M69">
    <cfRule type="expression" dxfId="44" priority="89">
      <formula>$R$141="SI"</formula>
    </cfRule>
  </conditionalFormatting>
  <conditionalFormatting sqref="O67:Q67">
    <cfRule type="expression" dxfId="43" priority="88">
      <formula>$R$141="SI"</formula>
    </cfRule>
  </conditionalFormatting>
  <conditionalFormatting sqref="O69:Q69">
    <cfRule type="expression" dxfId="42" priority="87">
      <formula>$R$141="SI"</formula>
    </cfRule>
  </conditionalFormatting>
  <conditionalFormatting sqref="K75:M75">
    <cfRule type="expression" dxfId="41" priority="86">
      <formula>$R$143="Si"</formula>
    </cfRule>
  </conditionalFormatting>
  <conditionalFormatting sqref="K77:M77">
    <cfRule type="expression" dxfId="40" priority="85">
      <formula>$R$143="Si"</formula>
    </cfRule>
  </conditionalFormatting>
  <conditionalFormatting sqref="K79:M79">
    <cfRule type="expression" dxfId="39" priority="84">
      <formula>$R$143="Si"</formula>
    </cfRule>
  </conditionalFormatting>
  <conditionalFormatting sqref="U91:AE97 U99:AE105 U107:AE113">
    <cfRule type="expression" dxfId="38" priority="40">
      <formula>$AF$87=0</formula>
    </cfRule>
  </conditionalFormatting>
  <conditionalFormatting sqref="AG91:AQ97 AG99:AQ105 AG107:AQ113">
    <cfRule type="expression" dxfId="37" priority="39">
      <formula>$AR$87=0</formula>
    </cfRule>
  </conditionalFormatting>
  <conditionalFormatting sqref="U115:AE121">
    <cfRule type="expression" dxfId="36" priority="24">
      <formula>$AF$87=0</formula>
    </cfRule>
    <cfRule type="expression" dxfId="35" priority="5">
      <formula>$U$153&lt;&gt;"Si"</formula>
    </cfRule>
  </conditionalFormatting>
  <conditionalFormatting sqref="AG115:AQ121">
    <cfRule type="expression" dxfId="34" priority="23">
      <formula>$AR$87=0</formula>
    </cfRule>
    <cfRule type="expression" dxfId="33" priority="4">
      <formula>$AB$153&lt;&gt;"Si"</formula>
    </cfRule>
  </conditionalFormatting>
  <conditionalFormatting sqref="U123:AE129">
    <cfRule type="expression" dxfId="32" priority="8">
      <formula>$AF$87=0</formula>
    </cfRule>
    <cfRule type="expression" dxfId="31" priority="2">
      <formula>$U$154&lt;&gt;"Si"</formula>
    </cfRule>
  </conditionalFormatting>
  <conditionalFormatting sqref="AG123:AQ129">
    <cfRule type="expression" dxfId="30" priority="7">
      <formula>$AR$87=0</formula>
    </cfRule>
    <cfRule type="expression" dxfId="29" priority="1">
      <formula>$AB$154&lt;&gt;"Si"</formula>
    </cfRule>
  </conditionalFormatting>
  <conditionalFormatting sqref="I115:S121">
    <cfRule type="expression" dxfId="28" priority="6">
      <formula>$N$153&lt;&gt;"Si"</formula>
    </cfRule>
  </conditionalFormatting>
  <conditionalFormatting sqref="I123:S129">
    <cfRule type="expression" dxfId="27" priority="3">
      <formula>$N$154&lt;&gt;"Si"</formula>
    </cfRule>
  </conditionalFormatting>
  <dataValidations disablePrompts="1" count="17">
    <dataValidation type="list" allowBlank="1" showInputMessage="1" showErrorMessage="1" sqref="N150:P150">
      <formula1>SINO</formula1>
    </dataValidation>
    <dataValidation type="whole" operator="greaterThan" allowBlank="1" showInputMessage="1" showErrorMessage="1" sqref="N133:P133">
      <formula1>0</formula1>
    </dataValidation>
    <dataValidation type="whole" operator="greaterThanOrEqual" allowBlank="1" showInputMessage="1" showErrorMessage="1" sqref="N134:P135">
      <formula1>0</formula1>
    </dataValidation>
    <dataValidation type="whole" allowBlank="1" showInputMessage="1" showErrorMessage="1" errorTitle="Valor erróneo" error="Introducir un valor entre 0 y 30_x000a_" sqref="AC337:AE338">
      <formula1>0</formula1>
      <formula2>180</formula2>
    </dataValidation>
    <dataValidation type="whole" allowBlank="1" showInputMessage="1" showErrorMessage="1" errorTitle="Valor erróneo" error="Introducir un valor entre 0 y 100_x000a_" sqref="T314:V315 T322:V323 T330:V331">
      <formula1>0</formula1>
      <formula2>100</formula2>
    </dataValidation>
    <dataValidation type="whole" allowBlank="1" showInputMessage="1" showErrorMessage="1" errorTitle="Valor erróneo" error="Introducir un valor entre 0 y 10" sqref="T327:V329 T319:V321 T311:V313">
      <formula1>0</formula1>
      <formula2>10</formula2>
    </dataValidation>
    <dataValidation type="whole" allowBlank="1" showInputMessage="1" showErrorMessage="1" errorTitle="Plazo máximo erróneo" error="Solo se permite introducir valores enteros._x000a_El plazo indicado excede el plazo máximo o se ha introducido un valor negativo._x000a_" sqref="AB305:AF305">
      <formula1>0</formula1>
      <formula2>AI305</formula2>
    </dataValidation>
    <dataValidation type="decimal" allowBlank="1" showInputMessage="1" showErrorMessage="1" errorTitle="Tarifa Unitaria Máxima errónea" error="Solo se permite introducir números enteros._x000a_El valor introducido excede la Tarifa Unitaria Máxima o se ha introducido 0 o un valor negativo_x000a_ " sqref="K79:M79 K49:M49 K51:M51 K55:M55 K59:M59 K61:M61 K63:M63 K73:M73 K75:M75 K77:M77">
      <formula1>0.01</formula1>
      <formula2>O49</formula2>
    </dataValidation>
    <dataValidation type="decimal" allowBlank="1" showInputMessage="1" showErrorMessage="1" sqref="N275:Q286 N260:Q271 N290:Q301">
      <formula1>0</formula1>
      <formula2>60</formula2>
    </dataValidation>
    <dataValidation type="decimal" allowBlank="1" showInputMessage="1" showErrorMessage="1" sqref="N212:O212 N216:O216 N220:O220 N224:O224 N228:O228 N256:O256 N236:O236 N240:O240 N244:O244 N248:O248 N252:O252 N232:O232">
      <formula1>0</formula1>
      <formula2>50</formula2>
    </dataValidation>
    <dataValidation type="list" showInputMessage="1" showErrorMessage="1" sqref="R141:S141 R143:S143">
      <formula1 xml:space="preserve"> SINO</formula1>
    </dataValidation>
    <dataValidation type="list" showInputMessage="1" showErrorMessage="1" errorTitle="Equipamiento mínimo" error="Cualquier centro ofertado debe disponer de estos equipos_x000a_" sqref="U159:W168 AB159:AD168 N159:P168">
      <formula1 xml:space="preserve"> SOLOSI</formula1>
    </dataValidation>
    <dataValidation type="list" allowBlank="1" showInputMessage="1" showErrorMessage="1" sqref="N211:AB211 N215:AB215 N219:AB219 N223:AB223 N227:AB227 N231:AB231 N235:AB235 N239:AB239 N243:AB243 N247:AB247 N251:AB251 N255:AB255">
      <formula1>TITULACION</formula1>
    </dataValidation>
    <dataValidation type="list" showInputMessage="1" showErrorMessage="1" sqref="N151:P151 N153:P154 U150:W151 U153:W154 AB150:AD151 AB153:AD154">
      <formula1>SINO</formula1>
    </dataValidation>
    <dataValidation showInputMessage="1" showErrorMessage="1" sqref="R32:S32"/>
    <dataValidation type="list" showInputMessage="1" showErrorMessage="1" errorTitle="Equipamiento mínimo" error="Cualquier centro ofertado debe disponer de estos equipos_x000a_" sqref="N204:P204 N183:P187 N189:P190 N192:P199 N201:P202 N171:P181">
      <formula1 xml:space="preserve"> SINO</formula1>
    </dataValidation>
    <dataValidation type="list" allowBlank="1" showInputMessage="1" showErrorMessage="1" errorTitle="Nº de equipos no válido" error="Solo se permite introducir valores entre 0 y 10" sqref="U171:W181 U183:W187 U189:W190 U192:W199 U201:W202 U204:W204 AB204:AD204 AB201:AD202 AB192:AD199 AB189:AD190 AB183:AD187 AB171:AD181">
      <formula1>SINO</formula1>
    </dataValidation>
  </dataValidations>
  <pageMargins left="0.43307086614173229" right="0.39370078740157483" top="0.31496062992125984" bottom="0.47244094488188981" header="0.31496062992125984" footer="0.27559055118110237"/>
  <pageSetup paperSize="9" scale="58" fitToHeight="0" orientation="portrait" r:id="rId1"/>
  <headerFooter>
    <oddFooter>&amp;RPágina &amp;P de  &amp;N</oddFooter>
  </headerFooter>
  <rowBreaks count="1" manualBreakCount="1">
    <brk id="249" max="16383" man="1"/>
  </rowBreaks>
  <extLst>
    <ext xmlns:x14="http://schemas.microsoft.com/office/spreadsheetml/2009/9/main" uri="{78C0D931-6437-407d-A8EE-F0AAD7539E65}">
      <x14:conditionalFormattings>
        <x14:conditionalFormatting xmlns:xm="http://schemas.microsoft.com/office/excel/2006/main">
          <x14:cfRule type="iconSet" priority="254" id="{BCA6C5BD-FB34-4B3E-BBB0-3C20F620AE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N49</xm:sqref>
        </x14:conditionalFormatting>
        <x14:conditionalFormatting xmlns:xm="http://schemas.microsoft.com/office/excel/2006/main">
          <x14:cfRule type="iconSet" priority="253" id="{EAFD3CF3-E991-427F-A97F-4C18F0F64F1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N51</xm:sqref>
        </x14:conditionalFormatting>
        <x14:conditionalFormatting xmlns:xm="http://schemas.microsoft.com/office/excel/2006/main">
          <x14:cfRule type="iconSet" priority="252" id="{D4C0E54F-520B-4E55-8E53-3532D6AD075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N55</xm:sqref>
        </x14:conditionalFormatting>
        <x14:conditionalFormatting xmlns:xm="http://schemas.microsoft.com/office/excel/2006/main">
          <x14:cfRule type="iconSet" priority="251" id="{11E32340-291E-4D44-B863-7EE02E86674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N59</xm:sqref>
        </x14:conditionalFormatting>
        <x14:conditionalFormatting xmlns:xm="http://schemas.microsoft.com/office/excel/2006/main">
          <x14:cfRule type="iconSet" priority="250" id="{D34603F5-2129-43DA-8CC0-C1CA1274476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N61</xm:sqref>
        </x14:conditionalFormatting>
        <x14:conditionalFormatting xmlns:xm="http://schemas.microsoft.com/office/excel/2006/main">
          <x14:cfRule type="iconSet" priority="249" id="{DE57E9F2-CC6C-45E2-8B37-D564F71FA1E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N63</xm:sqref>
        </x14:conditionalFormatting>
        <x14:conditionalFormatting xmlns:xm="http://schemas.microsoft.com/office/excel/2006/main">
          <x14:cfRule type="iconSet" priority="241" id="{3143921B-2DC9-4107-BBB1-EB60DD2DC4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T87</xm:sqref>
        </x14:conditionalFormatting>
        <x14:conditionalFormatting xmlns:xm="http://schemas.microsoft.com/office/excel/2006/main">
          <x14:cfRule type="iconSet" priority="239" id="{033983A9-DA51-46E7-B55C-20A6BFE3C34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Q133:R133</xm:sqref>
        </x14:conditionalFormatting>
        <x14:conditionalFormatting xmlns:xm="http://schemas.microsoft.com/office/excel/2006/main">
          <x14:cfRule type="iconSet" priority="238" id="{BC4103FC-EA00-4A7E-92D9-1581CFB2F40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Q134:R134</xm:sqref>
        </x14:conditionalFormatting>
        <x14:conditionalFormatting xmlns:xm="http://schemas.microsoft.com/office/excel/2006/main">
          <x14:cfRule type="iconSet" priority="237" id="{4AE8323E-525E-4129-A8E2-5BA2BFA7782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Q135:R135</xm:sqref>
        </x14:conditionalFormatting>
        <x14:conditionalFormatting xmlns:xm="http://schemas.microsoft.com/office/excel/2006/main">
          <x14:cfRule type="iconSet" priority="236" id="{9605E7AB-CDDD-47FA-B205-D646D7E0E95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Q151:R151</xm:sqref>
        </x14:conditionalFormatting>
        <x14:conditionalFormatting xmlns:xm="http://schemas.microsoft.com/office/excel/2006/main">
          <x14:cfRule type="iconSet" priority="228" id="{192E5CD8-4C56-4308-808C-4AF45042E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227" id="{FFBA92A8-9D4C-4725-8E40-89E26425166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214" id="{13B05BD9-6B05-4AA6-90F9-1CC7A892712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213" id="{6FCDFF5D-D644-44D1-BE72-236A6A8DBA4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212" id="{94C85AD8-ADA0-4540-A504-C3BDDAABEE2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211" id="{5D6F0D75-6CF3-4801-9337-353CB2BA16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210" id="{39AC471B-E6F6-4E90-9B5F-59AF94E3836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209" id="{9059B671-FBD1-417F-B426-6826B8C982A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208" id="{F7CCC5BF-3FAD-43DA-A402-EF3D694C3F2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207" id="{664089E3-C7CC-4600-BF83-77747A28AC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206" id="{AFE37CCD-CB23-4AC0-B7E5-01E6CFFDDB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205" id="{41468743-0A60-4EC4-8E1C-AA55CEBF2D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204" id="{95EFBD3E-ADA9-4B03-A829-593653BCF4E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203" id="{E7232EE3-D1F0-4259-AF60-B5BB702C56D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202" id="{60EBF5FF-4079-4CDD-B41B-8E19C642A0F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201" id="{CD815819-FDA1-4EDB-A52F-404C235BD77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200" id="{7CF18EE2-51EE-4B03-A1CC-6FCB18AED24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99" id="{7F45A765-4654-45A4-BC64-07F90CF41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198" id="{0DD3F65C-AB7D-409E-BC7A-496826E6A47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197" id="{4F6061A1-EE45-402B-A41D-54F67BB0302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196" id="{14C7751E-C5EA-41CE-9FD9-452C066DEF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195" id="{3F2C7D20-5FDD-4906-AA5D-712FDADAB0A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191" id="{FF152B5A-C70C-431B-9BE1-59918E9F3D8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Q154</xm:sqref>
        </x14:conditionalFormatting>
        <x14:conditionalFormatting xmlns:xm="http://schemas.microsoft.com/office/excel/2006/main">
          <x14:cfRule type="iconSet" priority="190" id="{1335EEB8-10A3-4CF2-8206-C553A3C5C8D2}">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X154</xm:sqref>
        </x14:conditionalFormatting>
        <x14:conditionalFormatting xmlns:xm="http://schemas.microsoft.com/office/excel/2006/main">
          <x14:cfRule type="iconSet" priority="189" id="{B3B3E051-8F18-495F-B947-4D670319099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AE154</xm:sqref>
        </x14:conditionalFormatting>
        <x14:conditionalFormatting xmlns:xm="http://schemas.microsoft.com/office/excel/2006/main">
          <x14:cfRule type="iconSet" priority="188" id="{89B5B962-F800-4E90-8D3F-1115A91F63D4}">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Q153</xm:sqref>
        </x14:conditionalFormatting>
        <x14:conditionalFormatting xmlns:xm="http://schemas.microsoft.com/office/excel/2006/main">
          <x14:cfRule type="iconSet" priority="187" id="{15720372-D33C-49D9-9384-34B6D459846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X153</xm:sqref>
        </x14:conditionalFormatting>
        <x14:conditionalFormatting xmlns:xm="http://schemas.microsoft.com/office/excel/2006/main">
          <x14:cfRule type="iconSet" priority="186" id="{AA9E6C11-F462-4C3A-B9BC-48AF35855A62}">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AE153</xm:sqref>
        </x14:conditionalFormatting>
        <x14:conditionalFormatting xmlns:xm="http://schemas.microsoft.com/office/excel/2006/main">
          <x14:cfRule type="iconSet" priority="175" id="{50381EDB-7441-49BC-B679-21E29A2A31E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Q160:Q169</xm:sqref>
        </x14:conditionalFormatting>
        <x14:conditionalFormatting xmlns:xm="http://schemas.microsoft.com/office/excel/2006/main">
          <x14:cfRule type="iconSet" priority="174" id="{40F69CDC-2643-4FF8-BD09-57DC5F20EF3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Q160:Q169</xm:sqref>
        </x14:conditionalFormatting>
        <x14:conditionalFormatting xmlns:xm="http://schemas.microsoft.com/office/excel/2006/main">
          <x14:cfRule type="iconSet" priority="168" id="{5DADC369-5812-40D9-B115-35CEEDA67D8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Q159:Q169</xm:sqref>
        </x14:conditionalFormatting>
        <x14:conditionalFormatting xmlns:xm="http://schemas.microsoft.com/office/excel/2006/main">
          <x14:cfRule type="iconSet" priority="167" id="{E5D778CA-CB44-465E-ADC5-F65BA1B8B70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X160:X169</xm:sqref>
        </x14:conditionalFormatting>
        <x14:conditionalFormatting xmlns:xm="http://schemas.microsoft.com/office/excel/2006/main">
          <x14:cfRule type="iconSet" priority="166" id="{6FC59124-1B77-4315-B068-BA2F8A647BF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X160:X169</xm:sqref>
        </x14:conditionalFormatting>
        <x14:conditionalFormatting xmlns:xm="http://schemas.microsoft.com/office/excel/2006/main">
          <x14:cfRule type="iconSet" priority="165" id="{12B983F8-4AB5-4869-8640-A0CE487511B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X159:X169</xm:sqref>
        </x14:conditionalFormatting>
        <x14:conditionalFormatting xmlns:xm="http://schemas.microsoft.com/office/excel/2006/main">
          <x14:cfRule type="iconSet" priority="164" id="{669CED1C-68C4-4362-A5D6-08636E53F02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AE160:AE169</xm:sqref>
        </x14:conditionalFormatting>
        <x14:conditionalFormatting xmlns:xm="http://schemas.microsoft.com/office/excel/2006/main">
          <x14:cfRule type="iconSet" priority="163" id="{9A7766B6-2B3C-4F32-93B6-664B919957F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AE160:AE169</xm:sqref>
        </x14:conditionalFormatting>
        <x14:conditionalFormatting xmlns:xm="http://schemas.microsoft.com/office/excel/2006/main">
          <x14:cfRule type="iconSet" priority="162" id="{92817AA0-D4F4-4138-B646-6742339FAAF5}">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AE159:AE169</xm:sqref>
        </x14:conditionalFormatting>
        <x14:conditionalFormatting xmlns:xm="http://schemas.microsoft.com/office/excel/2006/main">
          <x14:cfRule type="iconSet" priority="157" id="{7E9702EB-2B53-4512-A628-D42C6B6273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X134</xm:sqref>
        </x14:conditionalFormatting>
        <x14:conditionalFormatting xmlns:xm="http://schemas.microsoft.com/office/excel/2006/main">
          <x14:cfRule type="iconSet" priority="156" id="{71C437F2-D270-40C2-B3DA-25770460B58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X135</xm:sqref>
        </x14:conditionalFormatting>
        <x14:conditionalFormatting xmlns:xm="http://schemas.microsoft.com/office/excel/2006/main">
          <x14:cfRule type="iconSet" priority="155" id="{27DBEE10-EFF0-4D5B-8262-B599FB4856E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AE134</xm:sqref>
        </x14:conditionalFormatting>
        <x14:conditionalFormatting xmlns:xm="http://schemas.microsoft.com/office/excel/2006/main">
          <x14:cfRule type="iconSet" priority="154" id="{7DE5EB84-AE62-4366-90F8-554FA3214E9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AE135</xm:sqref>
        </x14:conditionalFormatting>
        <x14:conditionalFormatting xmlns:xm="http://schemas.microsoft.com/office/excel/2006/main">
          <x14:cfRule type="iconSet" priority="153" id="{0B5C50D9-1A5A-405A-8966-7732CD30514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X151</xm:sqref>
        </x14:conditionalFormatting>
        <x14:conditionalFormatting xmlns:xm="http://schemas.microsoft.com/office/excel/2006/main">
          <x14:cfRule type="iconSet" priority="152" id="{3D026A4A-58C8-44A8-9D2F-C842040C49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AE151</xm:sqref>
        </x14:conditionalFormatting>
        <x14:conditionalFormatting xmlns:xm="http://schemas.microsoft.com/office/excel/2006/main">
          <x14:cfRule type="iconSet" priority="146" id="{FB2F336A-D9BE-433D-B5CE-E693892AE53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T40</xm:sqref>
        </x14:conditionalFormatting>
        <x14:conditionalFormatting xmlns:xm="http://schemas.microsoft.com/office/excel/2006/main">
          <x14:cfRule type="iconSet" priority="142" id="{FFF424C7-B315-490A-B29A-7AEA15B092C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AC210</xm:sqref>
        </x14:conditionalFormatting>
        <x14:conditionalFormatting xmlns:xm="http://schemas.microsoft.com/office/excel/2006/main">
          <x14:cfRule type="iconSet" priority="141" id="{FAB12C2B-28D9-4D27-BE41-A8749A0CFE6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AC210</xm:sqref>
        </x14:conditionalFormatting>
        <x14:conditionalFormatting xmlns:xm="http://schemas.microsoft.com/office/excel/2006/main">
          <x14:cfRule type="iconSet" priority="138" id="{2FCDA2B2-4FB4-462E-96E4-3B4F2A73F5B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AC214</xm:sqref>
        </x14:conditionalFormatting>
        <x14:conditionalFormatting xmlns:xm="http://schemas.microsoft.com/office/excel/2006/main">
          <x14:cfRule type="iconSet" priority="137" id="{BA0330C5-EF48-4CC8-84FE-D8321B3BB09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AC214</xm:sqref>
        </x14:conditionalFormatting>
        <x14:conditionalFormatting xmlns:xm="http://schemas.microsoft.com/office/excel/2006/main">
          <x14:cfRule type="iconSet" priority="136" id="{554E3612-C9DD-4A80-88B4-30EA64F4220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T141</xm:sqref>
        </x14:conditionalFormatting>
        <x14:conditionalFormatting xmlns:xm="http://schemas.microsoft.com/office/excel/2006/main">
          <x14:cfRule type="iconSet" priority="135" id="{141A35E7-5FB1-4A07-828F-22AF75813B3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T141</xm:sqref>
        </x14:conditionalFormatting>
        <x14:conditionalFormatting xmlns:xm="http://schemas.microsoft.com/office/excel/2006/main">
          <x14:cfRule type="iconSet" priority="134" id="{382B71BB-BF8F-43E9-8DBA-EBA7AB4F0D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T143</xm:sqref>
        </x14:conditionalFormatting>
        <x14:conditionalFormatting xmlns:xm="http://schemas.microsoft.com/office/excel/2006/main">
          <x14:cfRule type="iconSet" priority="133" id="{9DDCB64B-05AF-4DF0-BAFF-8F0FD151E6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T143</xm:sqref>
        </x14:conditionalFormatting>
        <x14:conditionalFormatting xmlns:xm="http://schemas.microsoft.com/office/excel/2006/main">
          <x14:cfRule type="iconSet" priority="132" id="{7165D067-7C12-4F4B-9F14-350B1354C1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W311:W315</xm:sqref>
        </x14:conditionalFormatting>
        <x14:conditionalFormatting xmlns:xm="http://schemas.microsoft.com/office/excel/2006/main">
          <x14:cfRule type="iconSet" priority="131" id="{DE62665F-F2DC-4DD2-AE1E-8E4D9355711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AG305</xm:sqref>
        </x14:conditionalFormatting>
        <x14:conditionalFormatting xmlns:xm="http://schemas.microsoft.com/office/excel/2006/main">
          <x14:cfRule type="iconSet" priority="130" id="{7903F9FF-51AB-462D-8F47-9AD401AE140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AF337</xm:sqref>
        </x14:conditionalFormatting>
        <x14:conditionalFormatting xmlns:xm="http://schemas.microsoft.com/office/excel/2006/main">
          <x14:cfRule type="iconSet" priority="83" id="{0F6896F4-63BA-448E-811A-175E9DBF47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AF338</xm:sqref>
        </x14:conditionalFormatting>
        <x14:conditionalFormatting xmlns:xm="http://schemas.microsoft.com/office/excel/2006/main">
          <x14:cfRule type="iconSet" priority="82" id="{FFBB918A-7E94-4E8F-BAB9-84AF1BC248F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T91</xm:sqref>
        </x14:conditionalFormatting>
        <x14:conditionalFormatting xmlns:xm="http://schemas.microsoft.com/office/excel/2006/main">
          <x14:cfRule type="iconSet" priority="81" id="{ABD818E1-DBB9-4179-96F1-806E619812F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T91</xm:sqref>
        </x14:conditionalFormatting>
        <x14:conditionalFormatting xmlns:xm="http://schemas.microsoft.com/office/excel/2006/main">
          <x14:cfRule type="iconSet" priority="80" id="{DE355383-2B3A-4BB8-9D91-ACEA622BBFE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T92</xm:sqref>
        </x14:conditionalFormatting>
        <x14:conditionalFormatting xmlns:xm="http://schemas.microsoft.com/office/excel/2006/main">
          <x14:cfRule type="iconSet" priority="79" id="{D86B61A8-B386-4FC9-AAA9-7B054DBC0F0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T92</xm:sqref>
        </x14:conditionalFormatting>
        <x14:conditionalFormatting xmlns:xm="http://schemas.microsoft.com/office/excel/2006/main">
          <x14:cfRule type="iconSet" priority="78" id="{B45E149E-9DCA-4192-B02B-CACE77AF9E1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T93</xm:sqref>
        </x14:conditionalFormatting>
        <x14:conditionalFormatting xmlns:xm="http://schemas.microsoft.com/office/excel/2006/main">
          <x14:cfRule type="iconSet" priority="77" id="{9A48B12C-48F0-4732-BE9C-03150EA96E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T93</xm:sqref>
        </x14:conditionalFormatting>
        <x14:conditionalFormatting xmlns:xm="http://schemas.microsoft.com/office/excel/2006/main">
          <x14:cfRule type="iconSet" priority="76" id="{C30BC06C-A1C5-47D1-8353-7AD926FBA2B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T94</xm:sqref>
        </x14:conditionalFormatting>
        <x14:conditionalFormatting xmlns:xm="http://schemas.microsoft.com/office/excel/2006/main">
          <x14:cfRule type="iconSet" priority="75" id="{285EB3EB-DE00-4910-9BB2-6CB11E5AE11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T94</xm:sqref>
        </x14:conditionalFormatting>
        <x14:conditionalFormatting xmlns:xm="http://schemas.microsoft.com/office/excel/2006/main">
          <x14:cfRule type="iconSet" priority="74" id="{535F2240-6321-45A8-BA36-7F690308E3A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T95</xm:sqref>
        </x14:conditionalFormatting>
        <x14:conditionalFormatting xmlns:xm="http://schemas.microsoft.com/office/excel/2006/main">
          <x14:cfRule type="iconSet" priority="73" id="{3AD9FE60-D9E3-41E4-9FFA-35C9452747F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T95</xm:sqref>
        </x14:conditionalFormatting>
        <x14:conditionalFormatting xmlns:xm="http://schemas.microsoft.com/office/excel/2006/main">
          <x14:cfRule type="iconSet" priority="72" id="{E29BE620-6635-49B6-83BD-755DA287AED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T96</xm:sqref>
        </x14:conditionalFormatting>
        <x14:conditionalFormatting xmlns:xm="http://schemas.microsoft.com/office/excel/2006/main">
          <x14:cfRule type="iconSet" priority="71" id="{BD7DD0E9-EB07-499F-868E-D954FFC811B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T96</xm:sqref>
        </x14:conditionalFormatting>
        <x14:conditionalFormatting xmlns:xm="http://schemas.microsoft.com/office/excel/2006/main">
          <x14:cfRule type="iconSet" priority="70" id="{18F61B18-0F06-4F95-ACDC-D9F5C76F56A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T97</xm:sqref>
        </x14:conditionalFormatting>
        <x14:conditionalFormatting xmlns:xm="http://schemas.microsoft.com/office/excel/2006/main">
          <x14:cfRule type="iconSet" priority="69" id="{E9A982AE-308E-4B43-8EB7-362C2B6B9F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T97</xm:sqref>
        </x14:conditionalFormatting>
        <x14:conditionalFormatting xmlns:xm="http://schemas.microsoft.com/office/excel/2006/main">
          <x14:cfRule type="iconSet" priority="68" id="{9F61905E-2964-4417-A254-D1C362B095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T99</xm:sqref>
        </x14:conditionalFormatting>
        <x14:conditionalFormatting xmlns:xm="http://schemas.microsoft.com/office/excel/2006/main">
          <x14:cfRule type="iconSet" priority="67" id="{85A9ACB5-51C7-442A-9873-A97E85F5C5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T99</xm:sqref>
        </x14:conditionalFormatting>
        <x14:conditionalFormatting xmlns:xm="http://schemas.microsoft.com/office/excel/2006/main">
          <x14:cfRule type="iconSet" priority="66" id="{497962C2-ECAC-47A2-9C80-D5D95067AD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T100</xm:sqref>
        </x14:conditionalFormatting>
        <x14:conditionalFormatting xmlns:xm="http://schemas.microsoft.com/office/excel/2006/main">
          <x14:cfRule type="iconSet" priority="65" id="{EBC513A4-057F-4BE2-8913-E92FB757BCF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T100</xm:sqref>
        </x14:conditionalFormatting>
        <x14:conditionalFormatting xmlns:xm="http://schemas.microsoft.com/office/excel/2006/main">
          <x14:cfRule type="iconSet" priority="64" id="{93F700D0-AA49-4B66-BA98-6123B981D17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T101</xm:sqref>
        </x14:conditionalFormatting>
        <x14:conditionalFormatting xmlns:xm="http://schemas.microsoft.com/office/excel/2006/main">
          <x14:cfRule type="iconSet" priority="63" id="{7D91D0B6-2AA6-4FA4-AA8B-D8F2BC3A0E5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T101</xm:sqref>
        </x14:conditionalFormatting>
        <x14:conditionalFormatting xmlns:xm="http://schemas.microsoft.com/office/excel/2006/main">
          <x14:cfRule type="iconSet" priority="62" id="{6E2E0021-A977-4D74-A74A-CF3C102AF0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T102</xm:sqref>
        </x14:conditionalFormatting>
        <x14:conditionalFormatting xmlns:xm="http://schemas.microsoft.com/office/excel/2006/main">
          <x14:cfRule type="iconSet" priority="61" id="{3B3DF5CA-CCC7-4783-AE42-97CE84AE2EA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T102</xm:sqref>
        </x14:conditionalFormatting>
        <x14:conditionalFormatting xmlns:xm="http://schemas.microsoft.com/office/excel/2006/main">
          <x14:cfRule type="iconSet" priority="60" id="{89B8F1A9-AD22-4CD8-9BA6-DA7D7021F83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T103</xm:sqref>
        </x14:conditionalFormatting>
        <x14:conditionalFormatting xmlns:xm="http://schemas.microsoft.com/office/excel/2006/main">
          <x14:cfRule type="iconSet" priority="59" id="{D6972296-37AF-405F-AFFC-CAB6B713E9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T103</xm:sqref>
        </x14:conditionalFormatting>
        <x14:conditionalFormatting xmlns:xm="http://schemas.microsoft.com/office/excel/2006/main">
          <x14:cfRule type="iconSet" priority="58" id="{378EF869-3FB8-491C-B707-A4D1C6756E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T104</xm:sqref>
        </x14:conditionalFormatting>
        <x14:conditionalFormatting xmlns:xm="http://schemas.microsoft.com/office/excel/2006/main">
          <x14:cfRule type="iconSet" priority="57" id="{808FB011-7E7C-42BC-BFE2-FD8A22013A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T104</xm:sqref>
        </x14:conditionalFormatting>
        <x14:conditionalFormatting xmlns:xm="http://schemas.microsoft.com/office/excel/2006/main">
          <x14:cfRule type="iconSet" priority="56" id="{96EEF7D3-7621-4D18-9BDB-C9E48156B35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T105</xm:sqref>
        </x14:conditionalFormatting>
        <x14:conditionalFormatting xmlns:xm="http://schemas.microsoft.com/office/excel/2006/main">
          <x14:cfRule type="iconSet" priority="55" id="{A9FA5048-BAFB-43B7-98BD-366ABD9B4F1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T105</xm:sqref>
        </x14:conditionalFormatting>
        <x14:conditionalFormatting xmlns:xm="http://schemas.microsoft.com/office/excel/2006/main">
          <x14:cfRule type="iconSet" priority="54" id="{99D1AAA6-7144-490B-9F64-B08E09B3C7C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T107</xm:sqref>
        </x14:conditionalFormatting>
        <x14:conditionalFormatting xmlns:xm="http://schemas.microsoft.com/office/excel/2006/main">
          <x14:cfRule type="iconSet" priority="53" id="{C1CD9AC5-1510-4436-B12F-68BEB4BE85C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T107</xm:sqref>
        </x14:conditionalFormatting>
        <x14:conditionalFormatting xmlns:xm="http://schemas.microsoft.com/office/excel/2006/main">
          <x14:cfRule type="iconSet" priority="52" id="{A442CF5B-D518-4D70-A063-2B73EAA757D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T108</xm:sqref>
        </x14:conditionalFormatting>
        <x14:conditionalFormatting xmlns:xm="http://schemas.microsoft.com/office/excel/2006/main">
          <x14:cfRule type="iconSet" priority="51" id="{514564A5-0886-4C58-A2AF-E871CAA89AB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T108</xm:sqref>
        </x14:conditionalFormatting>
        <x14:conditionalFormatting xmlns:xm="http://schemas.microsoft.com/office/excel/2006/main">
          <x14:cfRule type="iconSet" priority="50" id="{584EEB05-358F-4FF3-953A-F55FB3425D4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T109</xm:sqref>
        </x14:conditionalFormatting>
        <x14:conditionalFormatting xmlns:xm="http://schemas.microsoft.com/office/excel/2006/main">
          <x14:cfRule type="iconSet" priority="49" id="{24DFFB29-7557-42B2-9900-9645C7F80EF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T109</xm:sqref>
        </x14:conditionalFormatting>
        <x14:conditionalFormatting xmlns:xm="http://schemas.microsoft.com/office/excel/2006/main">
          <x14:cfRule type="iconSet" priority="48" id="{23C300E9-2905-475B-857C-10E7ADDA6C3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T110</xm:sqref>
        </x14:conditionalFormatting>
        <x14:conditionalFormatting xmlns:xm="http://schemas.microsoft.com/office/excel/2006/main">
          <x14:cfRule type="iconSet" priority="47" id="{DD9D4FF8-790C-4492-9F89-9AE64D30BDC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T110</xm:sqref>
        </x14:conditionalFormatting>
        <x14:conditionalFormatting xmlns:xm="http://schemas.microsoft.com/office/excel/2006/main">
          <x14:cfRule type="iconSet" priority="46" id="{5EF69036-6D74-4F12-A9F9-D889CBA251E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T111</xm:sqref>
        </x14:conditionalFormatting>
        <x14:conditionalFormatting xmlns:xm="http://schemas.microsoft.com/office/excel/2006/main">
          <x14:cfRule type="iconSet" priority="45" id="{F3DFA1B2-20D4-4525-B926-07FF7E9E854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T111</xm:sqref>
        </x14:conditionalFormatting>
        <x14:conditionalFormatting xmlns:xm="http://schemas.microsoft.com/office/excel/2006/main">
          <x14:cfRule type="iconSet" priority="44" id="{89A78771-B263-4987-A708-4F867E9ED3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T112</xm:sqref>
        </x14:conditionalFormatting>
        <x14:conditionalFormatting xmlns:xm="http://schemas.microsoft.com/office/excel/2006/main">
          <x14:cfRule type="iconSet" priority="43" id="{4033BB37-A4DA-43DD-8F13-9BA156603D5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T112</xm:sqref>
        </x14:conditionalFormatting>
        <x14:conditionalFormatting xmlns:xm="http://schemas.microsoft.com/office/excel/2006/main">
          <x14:cfRule type="iconSet" priority="42" id="{983B74A5-CFB0-4DE5-AA0A-F20771371BC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T113</xm:sqref>
        </x14:conditionalFormatting>
        <x14:conditionalFormatting xmlns:xm="http://schemas.microsoft.com/office/excel/2006/main">
          <x14:cfRule type="iconSet" priority="41" id="{7E8BC5FB-7998-44A4-8FE2-FDB0443D699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T113</xm:sqref>
        </x14:conditionalFormatting>
        <x14:conditionalFormatting xmlns:xm="http://schemas.microsoft.com/office/excel/2006/main">
          <x14:cfRule type="iconSet" priority="275" id="{D8B47E36-A344-4C97-81E3-FB00543BD8D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T86:T88</xm:sqref>
        </x14:conditionalFormatting>
        <x14:conditionalFormatting xmlns:xm="http://schemas.microsoft.com/office/excel/2006/main">
          <x14:cfRule type="iconSet" priority="38" id="{F091E0B9-569A-4882-AF77-AC4B94B3A19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T115</xm:sqref>
        </x14:conditionalFormatting>
        <x14:conditionalFormatting xmlns:xm="http://schemas.microsoft.com/office/excel/2006/main">
          <x14:cfRule type="iconSet" priority="37" id="{C1C33290-4656-4FA4-A336-EED3FBE602A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T115</xm:sqref>
        </x14:conditionalFormatting>
        <x14:conditionalFormatting xmlns:xm="http://schemas.microsoft.com/office/excel/2006/main">
          <x14:cfRule type="iconSet" priority="36" id="{1D3D6C27-02B9-4460-B90B-E5A1620889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T116</xm:sqref>
        </x14:conditionalFormatting>
        <x14:conditionalFormatting xmlns:xm="http://schemas.microsoft.com/office/excel/2006/main">
          <x14:cfRule type="iconSet" priority="35" id="{9B36970C-D6D3-4965-B268-337BC35B935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T116</xm:sqref>
        </x14:conditionalFormatting>
        <x14:conditionalFormatting xmlns:xm="http://schemas.microsoft.com/office/excel/2006/main">
          <x14:cfRule type="iconSet" priority="34" id="{51B92E10-18E5-4836-8056-999C3A9282C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T117</xm:sqref>
        </x14:conditionalFormatting>
        <x14:conditionalFormatting xmlns:xm="http://schemas.microsoft.com/office/excel/2006/main">
          <x14:cfRule type="iconSet" priority="33" id="{FA09A1B2-32F5-4C26-A56E-984536630CB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T117</xm:sqref>
        </x14:conditionalFormatting>
        <x14:conditionalFormatting xmlns:xm="http://schemas.microsoft.com/office/excel/2006/main">
          <x14:cfRule type="iconSet" priority="32" id="{7FC1D160-0F25-4760-9F7F-96F521C3DF8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T118</xm:sqref>
        </x14:conditionalFormatting>
        <x14:conditionalFormatting xmlns:xm="http://schemas.microsoft.com/office/excel/2006/main">
          <x14:cfRule type="iconSet" priority="31" id="{06CBA1AE-9B6C-4577-A247-0D157D9E18B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T118</xm:sqref>
        </x14:conditionalFormatting>
        <x14:conditionalFormatting xmlns:xm="http://schemas.microsoft.com/office/excel/2006/main">
          <x14:cfRule type="iconSet" priority="30" id="{56DB699A-A408-48B8-92D7-C3457F5F1C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T119</xm:sqref>
        </x14:conditionalFormatting>
        <x14:conditionalFormatting xmlns:xm="http://schemas.microsoft.com/office/excel/2006/main">
          <x14:cfRule type="iconSet" priority="29" id="{8288B438-0F30-485D-A88D-76FCF64CF48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T119</xm:sqref>
        </x14:conditionalFormatting>
        <x14:conditionalFormatting xmlns:xm="http://schemas.microsoft.com/office/excel/2006/main">
          <x14:cfRule type="iconSet" priority="28" id="{43D65C12-F2B5-4797-B2ED-98CC7CDDEEF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T120</xm:sqref>
        </x14:conditionalFormatting>
        <x14:conditionalFormatting xmlns:xm="http://schemas.microsoft.com/office/excel/2006/main">
          <x14:cfRule type="iconSet" priority="27" id="{C5209068-6873-4300-8A77-AF52DA30150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T120</xm:sqref>
        </x14:conditionalFormatting>
        <x14:conditionalFormatting xmlns:xm="http://schemas.microsoft.com/office/excel/2006/main">
          <x14:cfRule type="iconSet" priority="26" id="{33DF69F2-9D72-418B-8216-DA5EC9788AA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T121</xm:sqref>
        </x14:conditionalFormatting>
        <x14:conditionalFormatting xmlns:xm="http://schemas.microsoft.com/office/excel/2006/main">
          <x14:cfRule type="iconSet" priority="25" id="{3F84D110-57D3-47C3-9862-766C2743149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T121</xm:sqref>
        </x14:conditionalFormatting>
        <x14:conditionalFormatting xmlns:xm="http://schemas.microsoft.com/office/excel/2006/main">
          <x14:cfRule type="iconSet" priority="22" id="{06C90D88-D502-4F85-9E48-5B774C72F49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T123</xm:sqref>
        </x14:conditionalFormatting>
        <x14:conditionalFormatting xmlns:xm="http://schemas.microsoft.com/office/excel/2006/main">
          <x14:cfRule type="iconSet" priority="21" id="{30CEDACA-5B78-43FB-8440-2D953EAB9A0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T123</xm:sqref>
        </x14:conditionalFormatting>
        <x14:conditionalFormatting xmlns:xm="http://schemas.microsoft.com/office/excel/2006/main">
          <x14:cfRule type="iconSet" priority="20" id="{170C245C-DB06-4C66-933E-C6EFA5F1AA8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T124</xm:sqref>
        </x14:conditionalFormatting>
        <x14:conditionalFormatting xmlns:xm="http://schemas.microsoft.com/office/excel/2006/main">
          <x14:cfRule type="iconSet" priority="19" id="{1003C4D7-3FA4-4B64-9D4E-738294A237A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T124</xm:sqref>
        </x14:conditionalFormatting>
        <x14:conditionalFormatting xmlns:xm="http://schemas.microsoft.com/office/excel/2006/main">
          <x14:cfRule type="iconSet" priority="18" id="{81A1BBDA-CAAB-4D6B-8605-F5D15731C86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T125</xm:sqref>
        </x14:conditionalFormatting>
        <x14:conditionalFormatting xmlns:xm="http://schemas.microsoft.com/office/excel/2006/main">
          <x14:cfRule type="iconSet" priority="17" id="{174C3E54-BBF5-4017-A325-B5FC3128C88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T125</xm:sqref>
        </x14:conditionalFormatting>
        <x14:conditionalFormatting xmlns:xm="http://schemas.microsoft.com/office/excel/2006/main">
          <x14:cfRule type="iconSet" priority="16" id="{5DC01B48-54C1-41AA-8A8C-0393C38AF876}">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T126</xm:sqref>
        </x14:conditionalFormatting>
        <x14:conditionalFormatting xmlns:xm="http://schemas.microsoft.com/office/excel/2006/main">
          <x14:cfRule type="iconSet" priority="15" id="{41BD4EE7-CE78-4B31-999E-6AA96418B1E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T126</xm:sqref>
        </x14:conditionalFormatting>
        <x14:conditionalFormatting xmlns:xm="http://schemas.microsoft.com/office/excel/2006/main">
          <x14:cfRule type="iconSet" priority="14" id="{CB15D794-FB85-4386-B9E2-884FD153C5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T127</xm:sqref>
        </x14:conditionalFormatting>
        <x14:conditionalFormatting xmlns:xm="http://schemas.microsoft.com/office/excel/2006/main">
          <x14:cfRule type="iconSet" priority="13" id="{53270A4A-662D-4E8A-AE2A-5017E673DB1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T127</xm:sqref>
        </x14:conditionalFormatting>
        <x14:conditionalFormatting xmlns:xm="http://schemas.microsoft.com/office/excel/2006/main">
          <x14:cfRule type="iconSet" priority="12" id="{0E0DEDC3-F075-4CAC-B808-BF174504765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T128</xm:sqref>
        </x14:conditionalFormatting>
        <x14:conditionalFormatting xmlns:xm="http://schemas.microsoft.com/office/excel/2006/main">
          <x14:cfRule type="iconSet" priority="11" id="{B6BC5AD1-4AC8-4011-94F1-5BB9E5FB6A8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T128</xm:sqref>
        </x14:conditionalFormatting>
        <x14:conditionalFormatting xmlns:xm="http://schemas.microsoft.com/office/excel/2006/main">
          <x14:cfRule type="iconSet" priority="10" id="{59A81869-6459-4A9D-A01A-CBB73574FCC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T129</xm:sqref>
        </x14:conditionalFormatting>
        <x14:conditionalFormatting xmlns:xm="http://schemas.microsoft.com/office/excel/2006/main">
          <x14:cfRule type="iconSet" priority="9" id="{5213A6BB-85E1-4B47-A183-32BD7BAFB70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T129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6"/>
  <sheetViews>
    <sheetView workbookViewId="0">
      <selection activeCell="E7" sqref="E7"/>
    </sheetView>
  </sheetViews>
  <sheetFormatPr baseColWidth="10" defaultRowHeight="15" x14ac:dyDescent="0.25"/>
  <cols>
    <col min="5" max="5" width="18.7109375" bestFit="1" customWidth="1"/>
  </cols>
  <sheetData>
    <row r="2" spans="2:5" x14ac:dyDescent="0.25">
      <c r="B2" s="5"/>
      <c r="E2" s="6"/>
    </row>
    <row r="3" spans="2:5" x14ac:dyDescent="0.25">
      <c r="B3" s="6" t="s">
        <v>23</v>
      </c>
      <c r="E3" s="6" t="s">
        <v>120</v>
      </c>
    </row>
    <row r="4" spans="2:5" x14ac:dyDescent="0.25">
      <c r="B4" s="6" t="s">
        <v>24</v>
      </c>
      <c r="E4" s="6" t="s">
        <v>121</v>
      </c>
    </row>
    <row r="5" spans="2:5" x14ac:dyDescent="0.25">
      <c r="E5" s="6" t="s">
        <v>123</v>
      </c>
    </row>
    <row r="6" spans="2:5" x14ac:dyDescent="0.25">
      <c r="E6" s="6"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B290"/>
  <sheetViews>
    <sheetView showGridLines="0" topLeftCell="F1" zoomScaleNormal="100" workbookViewId="0">
      <selection activeCell="AV30" sqref="AV30:AV34"/>
    </sheetView>
  </sheetViews>
  <sheetFormatPr baseColWidth="10" defaultColWidth="3.7109375" defaultRowHeight="15" x14ac:dyDescent="0.25"/>
  <cols>
    <col min="1" max="55" width="3.7109375" customWidth="1"/>
  </cols>
  <sheetData>
    <row r="1" spans="2:45" ht="5.0999999999999996" customHeight="1" x14ac:dyDescent="0.25"/>
    <row r="2" spans="2:45" s="14" customFormat="1" x14ac:dyDescent="0.25">
      <c r="B2" s="171" t="s">
        <v>110</v>
      </c>
      <c r="C2" s="171"/>
      <c r="D2" s="171"/>
      <c r="E2" s="171"/>
      <c r="F2" s="171"/>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row>
    <row r="3" spans="2:45" ht="5.0999999999999996" customHeight="1" x14ac:dyDescent="0.25"/>
    <row r="4" spans="2:45" s="14" customFormat="1" ht="15.75" customHeight="1" x14ac:dyDescent="0.25">
      <c r="B4" s="172" t="s">
        <v>109</v>
      </c>
      <c r="C4" s="172"/>
      <c r="D4" s="172"/>
      <c r="E4" s="172"/>
      <c r="F4" s="172"/>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row>
    <row r="5" spans="2:45" s="16" customFormat="1" ht="60" customHeight="1" x14ac:dyDescent="0.25">
      <c r="B5" s="174" t="s">
        <v>179</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36"/>
      <c r="AS5" t="s">
        <v>167</v>
      </c>
    </row>
    <row r="6" spans="2:45" s="14" customFormat="1" ht="5.0999999999999996" customHeight="1" x14ac:dyDescent="0.25">
      <c r="B6" s="15"/>
      <c r="C6" s="15"/>
      <c r="D6" s="15"/>
      <c r="E6" s="15"/>
      <c r="F6" s="15"/>
      <c r="G6" s="15"/>
      <c r="H6" s="15"/>
      <c r="I6" s="15"/>
      <c r="AS6"/>
    </row>
    <row r="7" spans="2:45" s="14" customFormat="1" ht="15" customHeight="1" x14ac:dyDescent="0.25">
      <c r="B7" s="7" t="s">
        <v>28</v>
      </c>
      <c r="C7" s="4" t="s">
        <v>29</v>
      </c>
      <c r="D7" s="7"/>
      <c r="E7" s="4"/>
      <c r="G7" t="s">
        <v>180</v>
      </c>
      <c r="H7"/>
      <c r="I7"/>
      <c r="AS7" t="s">
        <v>164</v>
      </c>
    </row>
    <row r="8" spans="2:45" s="14" customFormat="1" ht="15" customHeight="1" x14ac:dyDescent="0.25">
      <c r="G8" s="15"/>
      <c r="H8" s="15"/>
      <c r="I8" s="15"/>
      <c r="AS8" t="s">
        <v>165</v>
      </c>
    </row>
    <row r="9" spans="2:45" s="19" customFormat="1" x14ac:dyDescent="0.25">
      <c r="B9" s="71" t="s">
        <v>150</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3"/>
      <c r="AE9" s="73"/>
      <c r="AF9" s="73"/>
      <c r="AG9" s="73"/>
      <c r="AH9" s="73"/>
      <c r="AI9" s="73"/>
      <c r="AJ9" s="73"/>
      <c r="AK9" s="73"/>
      <c r="AL9" s="73"/>
      <c r="AM9" s="73"/>
      <c r="AN9" s="73"/>
      <c r="AO9" s="73"/>
      <c r="AP9" s="73"/>
      <c r="AQ9" s="73"/>
      <c r="AR9" s="10"/>
      <c r="AS9" t="s">
        <v>166</v>
      </c>
    </row>
    <row r="10" spans="2:45" ht="5.0999999999999996" customHeight="1" x14ac:dyDescent="0.25"/>
    <row r="11" spans="2:45" x14ac:dyDescent="0.25">
      <c r="B11" s="7" t="s">
        <v>28</v>
      </c>
      <c r="C11" s="92" t="s">
        <v>3</v>
      </c>
      <c r="D11" s="93"/>
      <c r="E11" s="93"/>
      <c r="F11" s="94"/>
      <c r="G11" s="52" t="s">
        <v>85</v>
      </c>
      <c r="H11" s="53"/>
      <c r="I11" s="53"/>
      <c r="J11" s="53"/>
      <c r="K11" s="53"/>
      <c r="L11" s="53"/>
      <c r="M11" s="53"/>
      <c r="N11" s="53"/>
      <c r="O11" s="53"/>
      <c r="P11" s="53"/>
      <c r="Q11" s="53"/>
      <c r="R11" s="53"/>
      <c r="S11" s="53"/>
      <c r="T11" s="53"/>
      <c r="U11" s="53"/>
      <c r="V11" s="53"/>
      <c r="W11" s="53"/>
      <c r="X11" s="53"/>
      <c r="Y11" s="53"/>
      <c r="Z11" s="53"/>
      <c r="AA11" s="53"/>
      <c r="AB11" s="54"/>
      <c r="AC11">
        <v>1</v>
      </c>
      <c r="AS11" t="s">
        <v>181</v>
      </c>
    </row>
    <row r="12" spans="2:45" ht="5.0999999999999996" customHeight="1" x14ac:dyDescent="0.25">
      <c r="G12" s="8"/>
      <c r="H12" s="8"/>
      <c r="I12" s="8"/>
      <c r="J12" s="8"/>
      <c r="K12" s="8"/>
      <c r="L12" s="8"/>
      <c r="M12" s="8"/>
      <c r="N12" s="8"/>
      <c r="O12" s="8"/>
      <c r="P12" s="8"/>
      <c r="Q12" s="8"/>
      <c r="R12" s="8"/>
      <c r="S12" s="8"/>
      <c r="T12" s="8"/>
      <c r="U12" s="8"/>
      <c r="V12" s="8"/>
      <c r="W12" s="8"/>
      <c r="X12" s="8"/>
      <c r="Y12" s="8"/>
      <c r="Z12" s="8"/>
      <c r="AA12" s="8"/>
      <c r="AB12" s="8"/>
    </row>
    <row r="13" spans="2:45" x14ac:dyDescent="0.25">
      <c r="B13" s="7" t="s">
        <v>28</v>
      </c>
      <c r="C13" s="92" t="s">
        <v>0</v>
      </c>
      <c r="D13" s="93"/>
      <c r="E13" s="93"/>
      <c r="F13" s="94"/>
      <c r="G13" s="52" t="s">
        <v>86</v>
      </c>
      <c r="H13" s="53"/>
      <c r="I13" s="53"/>
      <c r="J13" s="53"/>
      <c r="K13" s="53"/>
      <c r="L13" s="53"/>
      <c r="M13" s="53"/>
      <c r="N13" s="53"/>
      <c r="O13" s="53"/>
      <c r="P13" s="53"/>
      <c r="Q13" s="53"/>
      <c r="R13" s="53"/>
      <c r="S13" s="53"/>
      <c r="T13" s="53"/>
      <c r="U13" s="53"/>
      <c r="V13" s="53"/>
      <c r="W13" s="53"/>
      <c r="X13" s="53"/>
      <c r="Y13" s="53"/>
      <c r="Z13" s="53"/>
      <c r="AA13" s="53"/>
      <c r="AB13" s="54"/>
      <c r="AC13">
        <v>1</v>
      </c>
      <c r="AS13" t="s">
        <v>182</v>
      </c>
    </row>
    <row r="14" spans="2:45" ht="5.0999999999999996" customHeight="1" x14ac:dyDescent="0.25">
      <c r="G14" s="8"/>
      <c r="H14" s="8"/>
      <c r="I14" s="8"/>
      <c r="J14" s="8"/>
      <c r="K14" s="8"/>
      <c r="L14" s="8"/>
      <c r="M14" s="8"/>
      <c r="N14" s="8"/>
      <c r="O14" s="8"/>
      <c r="P14" s="8"/>
      <c r="Q14" s="8"/>
      <c r="R14" s="8"/>
      <c r="S14" s="8"/>
      <c r="T14" s="8"/>
      <c r="U14" s="8"/>
      <c r="V14" s="8"/>
      <c r="W14" s="8"/>
      <c r="X14" s="8"/>
      <c r="Y14" s="8"/>
      <c r="Z14" s="8"/>
      <c r="AA14" s="8"/>
      <c r="AB14" s="8"/>
    </row>
    <row r="15" spans="2:45" x14ac:dyDescent="0.25">
      <c r="B15" s="7" t="s">
        <v>28</v>
      </c>
      <c r="C15" s="92" t="s">
        <v>4</v>
      </c>
      <c r="D15" s="93"/>
      <c r="E15" s="93"/>
      <c r="F15" s="94"/>
      <c r="G15" s="107" t="s">
        <v>87</v>
      </c>
      <c r="H15" s="108"/>
      <c r="I15" s="108"/>
      <c r="J15" s="108"/>
      <c r="K15" s="108"/>
      <c r="L15" s="108"/>
      <c r="M15" s="108"/>
      <c r="N15" s="108"/>
      <c r="O15" s="108"/>
      <c r="P15" s="108"/>
      <c r="Q15" s="108"/>
      <c r="R15" s="108"/>
      <c r="S15" s="108"/>
      <c r="T15" s="108"/>
      <c r="U15" s="108"/>
      <c r="V15" s="108"/>
      <c r="W15" s="108"/>
      <c r="X15" s="108"/>
      <c r="Y15" s="108"/>
      <c r="Z15" s="108"/>
      <c r="AA15" s="108"/>
      <c r="AB15" s="109"/>
      <c r="AC15">
        <v>1</v>
      </c>
      <c r="AS15" t="s">
        <v>183</v>
      </c>
    </row>
    <row r="16" spans="2:45" x14ac:dyDescent="0.25">
      <c r="G16" s="110" t="s">
        <v>88</v>
      </c>
      <c r="H16" s="111"/>
      <c r="I16" s="111"/>
      <c r="J16" s="111"/>
      <c r="K16" s="111"/>
      <c r="L16" s="111"/>
      <c r="M16" s="111"/>
      <c r="N16" s="111"/>
      <c r="O16" s="111"/>
      <c r="P16" s="111"/>
      <c r="Q16" s="111"/>
      <c r="R16" s="111"/>
      <c r="S16" s="111"/>
      <c r="T16" s="111"/>
      <c r="U16" s="111"/>
      <c r="V16" s="111"/>
      <c r="W16" s="111"/>
      <c r="X16" s="111"/>
      <c r="Y16" s="111"/>
      <c r="Z16" s="111"/>
      <c r="AA16" s="111"/>
      <c r="AB16" s="112"/>
      <c r="AS16" t="s">
        <v>184</v>
      </c>
    </row>
    <row r="17" spans="2:48" ht="5.0999999999999996" customHeight="1" x14ac:dyDescent="0.25">
      <c r="G17" s="8"/>
      <c r="H17" s="8"/>
      <c r="I17" s="8"/>
      <c r="J17" s="8"/>
      <c r="K17" s="8"/>
      <c r="L17" s="8"/>
      <c r="M17" s="8"/>
      <c r="N17" s="8"/>
      <c r="O17" s="8"/>
      <c r="P17" s="8"/>
      <c r="Q17" s="8"/>
      <c r="R17" s="8"/>
      <c r="S17" s="8"/>
      <c r="T17" s="8"/>
      <c r="U17" s="8"/>
      <c r="V17" s="8"/>
      <c r="W17" s="8"/>
      <c r="X17" s="8"/>
      <c r="Y17" s="8"/>
      <c r="Z17" s="8"/>
      <c r="AA17" s="8"/>
      <c r="AB17" s="8"/>
    </row>
    <row r="18" spans="2:48" x14ac:dyDescent="0.25">
      <c r="B18" s="7" t="s">
        <v>28</v>
      </c>
      <c r="C18" s="92" t="s">
        <v>1</v>
      </c>
      <c r="D18" s="93"/>
      <c r="E18" s="93"/>
      <c r="F18" s="94"/>
      <c r="G18" s="95" t="s">
        <v>90</v>
      </c>
      <c r="H18" s="96"/>
      <c r="I18" s="96"/>
      <c r="J18" s="96"/>
      <c r="K18" s="96"/>
      <c r="L18" s="96"/>
      <c r="M18" s="96"/>
      <c r="N18" s="96"/>
      <c r="O18" s="96"/>
      <c r="P18" s="96"/>
      <c r="Q18" s="96"/>
      <c r="R18" s="96"/>
      <c r="S18" s="96"/>
      <c r="T18" s="96"/>
      <c r="U18" s="96"/>
      <c r="V18" s="96"/>
      <c r="W18" s="96"/>
      <c r="X18" s="96"/>
      <c r="Y18" s="96"/>
      <c r="Z18" s="96"/>
      <c r="AA18" s="96"/>
      <c r="AB18" s="97"/>
      <c r="AC18">
        <v>1</v>
      </c>
      <c r="AS18" t="s">
        <v>90</v>
      </c>
    </row>
    <row r="19" spans="2:48" ht="5.0999999999999996" customHeight="1" x14ac:dyDescent="0.25">
      <c r="G19" s="8"/>
      <c r="H19" s="8"/>
      <c r="I19" s="8"/>
      <c r="J19" s="8"/>
      <c r="K19" s="8"/>
      <c r="L19" s="8"/>
      <c r="M19" s="8"/>
      <c r="N19" s="8"/>
      <c r="O19" s="8"/>
      <c r="P19" s="8"/>
      <c r="Q19" s="8"/>
      <c r="R19" s="8"/>
      <c r="S19" s="8"/>
      <c r="T19" s="8"/>
      <c r="U19" s="8"/>
      <c r="V19" s="8"/>
      <c r="W19" s="8"/>
      <c r="X19" s="8"/>
      <c r="Y19" s="8"/>
      <c r="Z19" s="8"/>
      <c r="AA19" s="8"/>
      <c r="AB19" s="8"/>
    </row>
    <row r="20" spans="2:48" x14ac:dyDescent="0.25">
      <c r="B20" s="7" t="s">
        <v>28</v>
      </c>
      <c r="C20" s="92" t="s">
        <v>5</v>
      </c>
      <c r="D20" s="93"/>
      <c r="E20" s="93"/>
      <c r="F20" s="94"/>
      <c r="G20" s="52" t="s">
        <v>89</v>
      </c>
      <c r="H20" s="53"/>
      <c r="I20" s="53"/>
      <c r="J20" s="53"/>
      <c r="K20" s="53"/>
      <c r="L20" s="53"/>
      <c r="M20" s="53"/>
      <c r="N20" s="53"/>
      <c r="O20" s="53"/>
      <c r="P20" s="53"/>
      <c r="Q20" s="53"/>
      <c r="R20" s="53"/>
      <c r="S20" s="53"/>
      <c r="T20" s="53"/>
      <c r="U20" s="53"/>
      <c r="V20" s="53"/>
      <c r="W20" s="53"/>
      <c r="X20" s="53"/>
      <c r="Y20" s="53"/>
      <c r="Z20" s="53"/>
      <c r="AA20" s="53"/>
      <c r="AB20" s="54"/>
      <c r="AC20">
        <v>1</v>
      </c>
      <c r="AS20" t="s">
        <v>185</v>
      </c>
    </row>
    <row r="21" spans="2:48" ht="5.0999999999999996" customHeight="1" x14ac:dyDescent="0.25">
      <c r="G21" s="8"/>
      <c r="H21" s="8"/>
      <c r="I21" s="8"/>
      <c r="J21" s="8"/>
      <c r="K21" s="8"/>
      <c r="L21" s="8"/>
      <c r="M21" s="8"/>
      <c r="N21" s="8"/>
      <c r="O21" s="8"/>
      <c r="P21" s="8"/>
      <c r="Q21" s="8"/>
      <c r="R21" s="8"/>
      <c r="S21" s="8"/>
      <c r="T21" s="8"/>
      <c r="U21" s="8"/>
      <c r="V21" s="8"/>
      <c r="W21" s="8"/>
      <c r="X21" s="8"/>
      <c r="Y21" s="8"/>
      <c r="Z21" s="8"/>
      <c r="AA21" s="8"/>
      <c r="AB21" s="8"/>
    </row>
    <row r="22" spans="2:48" x14ac:dyDescent="0.25">
      <c r="B22" s="7" t="s">
        <v>28</v>
      </c>
      <c r="C22" s="92" t="s">
        <v>6</v>
      </c>
      <c r="D22" s="93"/>
      <c r="E22" s="93"/>
      <c r="F22" s="94"/>
      <c r="G22" s="52" t="s">
        <v>91</v>
      </c>
      <c r="H22" s="53"/>
      <c r="I22" s="53"/>
      <c r="J22" s="53"/>
      <c r="K22" s="53"/>
      <c r="L22" s="53"/>
      <c r="M22" s="53"/>
      <c r="N22" s="53"/>
      <c r="O22" s="53"/>
      <c r="P22" s="53"/>
      <c r="Q22" s="53"/>
      <c r="R22" s="53"/>
      <c r="S22" s="53"/>
      <c r="T22" s="53"/>
      <c r="U22" s="53"/>
      <c r="V22" s="53"/>
      <c r="W22" s="53"/>
      <c r="X22" s="53"/>
      <c r="Y22" s="53"/>
      <c r="Z22" s="53"/>
      <c r="AA22" s="53"/>
      <c r="AB22" s="54"/>
      <c r="AC22">
        <v>1</v>
      </c>
      <c r="AS22" t="s">
        <v>186</v>
      </c>
    </row>
    <row r="23" spans="2:48" ht="5.0999999999999996" customHeight="1" x14ac:dyDescent="0.25">
      <c r="G23" s="8"/>
      <c r="H23" s="8"/>
      <c r="I23" s="8"/>
      <c r="J23" s="8"/>
      <c r="K23" s="8"/>
      <c r="L23" s="8"/>
      <c r="M23" s="8"/>
      <c r="N23" s="8"/>
      <c r="O23" s="8"/>
      <c r="P23" s="8"/>
      <c r="Q23" s="8"/>
      <c r="R23" s="8"/>
      <c r="S23" s="8"/>
      <c r="T23" s="8"/>
      <c r="U23" s="8"/>
      <c r="V23" s="8"/>
      <c r="W23" s="8"/>
      <c r="X23" s="8"/>
      <c r="Y23" s="8"/>
      <c r="Z23" s="8"/>
      <c r="AA23" s="8"/>
      <c r="AB23" s="8"/>
    </row>
    <row r="24" spans="2:48" x14ac:dyDescent="0.25">
      <c r="B24" s="7" t="s">
        <v>28</v>
      </c>
      <c r="C24" s="92" t="s">
        <v>2</v>
      </c>
      <c r="D24" s="93"/>
      <c r="E24" s="93"/>
      <c r="F24" s="94"/>
      <c r="G24" s="52" t="s">
        <v>92</v>
      </c>
      <c r="H24" s="53"/>
      <c r="I24" s="53"/>
      <c r="J24" s="53"/>
      <c r="K24" s="53"/>
      <c r="L24" s="53"/>
      <c r="M24" s="53"/>
      <c r="N24" s="53"/>
      <c r="O24" s="53"/>
      <c r="P24" s="53"/>
      <c r="Q24" s="53"/>
      <c r="R24" s="53"/>
      <c r="S24" s="53"/>
      <c r="T24" s="53"/>
      <c r="U24" s="53"/>
      <c r="V24" s="53"/>
      <c r="W24" s="53"/>
      <c r="X24" s="53"/>
      <c r="Y24" s="53"/>
      <c r="Z24" s="53"/>
      <c r="AA24" s="53"/>
      <c r="AB24" s="54"/>
      <c r="AC24">
        <v>1</v>
      </c>
      <c r="AS24" t="s">
        <v>187</v>
      </c>
    </row>
    <row r="25" spans="2:48" ht="5.0999999999999996" customHeight="1" x14ac:dyDescent="0.25">
      <c r="G25" s="8"/>
      <c r="H25" s="8"/>
      <c r="I25" s="8"/>
      <c r="J25" s="8"/>
      <c r="K25" s="8"/>
      <c r="L25" s="8"/>
      <c r="M25" s="8"/>
      <c r="N25" s="8"/>
      <c r="O25" s="8"/>
      <c r="P25" s="8"/>
      <c r="Q25" s="8"/>
      <c r="R25" s="8"/>
      <c r="S25" s="8"/>
      <c r="T25" s="8"/>
      <c r="U25" s="8"/>
      <c r="V25" s="8"/>
      <c r="W25" s="8"/>
      <c r="X25" s="8"/>
      <c r="Y25" s="8"/>
      <c r="Z25" s="8"/>
      <c r="AA25" s="8"/>
      <c r="AB25" s="8"/>
    </row>
    <row r="26" spans="2:48" x14ac:dyDescent="0.25">
      <c r="B26" s="7" t="s">
        <v>28</v>
      </c>
      <c r="C26" s="92" t="s">
        <v>7</v>
      </c>
      <c r="D26" s="93"/>
      <c r="E26" s="93"/>
      <c r="F26" s="94"/>
      <c r="G26" s="52">
        <v>614245678</v>
      </c>
      <c r="H26" s="53"/>
      <c r="I26" s="53"/>
      <c r="J26" s="53"/>
      <c r="K26" s="53"/>
      <c r="L26" s="53"/>
      <c r="M26" s="53"/>
      <c r="N26" s="53"/>
      <c r="O26" s="53"/>
      <c r="P26" s="53"/>
      <c r="Q26" s="53"/>
      <c r="R26" s="53"/>
      <c r="S26" s="53"/>
      <c r="T26" s="53"/>
      <c r="U26" s="53"/>
      <c r="V26" s="53"/>
      <c r="W26" s="53"/>
      <c r="X26" s="53"/>
      <c r="Y26" s="53"/>
      <c r="Z26" s="53"/>
      <c r="AA26" s="53"/>
      <c r="AB26" s="54"/>
      <c r="AC26">
        <v>1</v>
      </c>
      <c r="AS26">
        <v>614245678</v>
      </c>
    </row>
    <row r="27" spans="2:48" ht="5.0999999999999996" customHeight="1" x14ac:dyDescent="0.25">
      <c r="G27" s="8"/>
      <c r="H27" s="8"/>
      <c r="I27" s="8"/>
      <c r="J27" s="8"/>
      <c r="K27" s="8"/>
      <c r="L27" s="8"/>
      <c r="M27" s="8"/>
      <c r="N27" s="8"/>
      <c r="O27" s="8"/>
      <c r="P27" s="8"/>
      <c r="Q27" s="8"/>
      <c r="R27" s="8"/>
      <c r="S27" s="8"/>
      <c r="T27" s="8"/>
      <c r="U27" s="8"/>
      <c r="V27" s="8"/>
      <c r="W27" s="8"/>
      <c r="X27" s="8"/>
      <c r="Y27" s="8"/>
      <c r="Z27" s="8"/>
      <c r="AA27" s="8"/>
      <c r="AB27" s="8"/>
    </row>
    <row r="28" spans="2:48" x14ac:dyDescent="0.25">
      <c r="B28" s="7" t="s">
        <v>28</v>
      </c>
      <c r="C28" s="92" t="s">
        <v>8</v>
      </c>
      <c r="D28" s="93"/>
      <c r="E28" s="93"/>
      <c r="F28" s="94"/>
      <c r="G28" s="52" t="s">
        <v>93</v>
      </c>
      <c r="H28" s="53"/>
      <c r="I28" s="53"/>
      <c r="J28" s="53"/>
      <c r="K28" s="53"/>
      <c r="L28" s="53"/>
      <c r="M28" s="53"/>
      <c r="N28" s="53"/>
      <c r="O28" s="53"/>
      <c r="P28" s="53"/>
      <c r="Q28" s="53"/>
      <c r="R28" s="53"/>
      <c r="S28" s="53"/>
      <c r="T28" s="53"/>
      <c r="U28" s="53"/>
      <c r="V28" s="53"/>
      <c r="W28" s="53"/>
      <c r="X28" s="53"/>
      <c r="Y28" s="53"/>
      <c r="Z28" s="53"/>
      <c r="AA28" s="53"/>
      <c r="AB28" s="54"/>
      <c r="AC28">
        <v>1</v>
      </c>
      <c r="AS28" t="s">
        <v>93</v>
      </c>
    </row>
    <row r="29" spans="2:48" ht="5.0999999999999996" customHeight="1" x14ac:dyDescent="0.25"/>
    <row r="30" spans="2:48" x14ac:dyDescent="0.25">
      <c r="B30" s="7" t="s">
        <v>28</v>
      </c>
      <c r="C30" s="49" t="s">
        <v>83</v>
      </c>
      <c r="D30" s="50"/>
      <c r="E30" s="50"/>
      <c r="F30" s="50"/>
      <c r="G30" s="50"/>
      <c r="H30" s="50"/>
      <c r="I30" s="50"/>
      <c r="J30" s="50"/>
      <c r="K30" s="50"/>
      <c r="L30" s="50"/>
      <c r="M30" s="50"/>
      <c r="N30" s="50"/>
      <c r="O30" s="50"/>
      <c r="P30" s="50"/>
      <c r="Q30" s="51"/>
      <c r="R30" s="46" t="s">
        <v>24</v>
      </c>
      <c r="S30" s="48"/>
      <c r="T30">
        <v>1</v>
      </c>
      <c r="AS30" s="34" t="s">
        <v>193</v>
      </c>
      <c r="AV30" s="34" t="s">
        <v>246</v>
      </c>
    </row>
    <row r="31" spans="2:48" ht="5.0999999999999996" customHeight="1" x14ac:dyDescent="0.25"/>
    <row r="32" spans="2:48" x14ac:dyDescent="0.25">
      <c r="B32" s="7" t="s">
        <v>28</v>
      </c>
      <c r="C32" s="49" t="s">
        <v>84</v>
      </c>
      <c r="D32" s="50"/>
      <c r="E32" s="50"/>
      <c r="F32" s="50"/>
      <c r="G32" s="50"/>
      <c r="H32" s="50"/>
      <c r="I32" s="50"/>
      <c r="J32" s="50"/>
      <c r="K32" s="50"/>
      <c r="L32" s="50"/>
      <c r="M32" s="50"/>
      <c r="N32" s="50"/>
      <c r="O32" s="50"/>
      <c r="P32" s="50"/>
      <c r="Q32" s="51"/>
      <c r="R32" s="46" t="s">
        <v>24</v>
      </c>
      <c r="S32" s="48"/>
      <c r="T32">
        <v>1</v>
      </c>
      <c r="AS32" s="34" t="s">
        <v>5</v>
      </c>
      <c r="AV32" s="34" t="s">
        <v>247</v>
      </c>
    </row>
    <row r="33" spans="2:48" ht="5.0999999999999996" customHeight="1" x14ac:dyDescent="0.25">
      <c r="B33" s="7"/>
      <c r="C33" s="7"/>
      <c r="D33" s="7"/>
      <c r="E33" s="7"/>
      <c r="F33" s="7"/>
      <c r="G33" s="7"/>
      <c r="H33" s="7"/>
      <c r="I33" s="7"/>
      <c r="J33" s="7"/>
      <c r="K33" s="7"/>
      <c r="L33" s="7"/>
      <c r="M33" s="7"/>
      <c r="N33" s="7"/>
      <c r="O33" s="7"/>
      <c r="P33" s="7"/>
      <c r="Q33" s="7"/>
      <c r="R33" s="7"/>
      <c r="S33" s="7"/>
    </row>
    <row r="34" spans="2:48" x14ac:dyDescent="0.25">
      <c r="B34" s="7" t="s">
        <v>28</v>
      </c>
      <c r="C34" s="4" t="s">
        <v>176</v>
      </c>
      <c r="D34" s="7"/>
      <c r="E34" s="7"/>
      <c r="F34" s="7"/>
      <c r="G34" s="27" t="s">
        <v>28</v>
      </c>
      <c r="H34" s="4" t="s">
        <v>177</v>
      </c>
      <c r="I34" s="7"/>
      <c r="J34" s="7"/>
      <c r="K34" s="7"/>
      <c r="L34" s="7"/>
      <c r="M34" s="7"/>
      <c r="N34" s="7"/>
      <c r="O34" s="7"/>
      <c r="P34" s="7"/>
      <c r="Q34" s="7"/>
      <c r="R34" s="7"/>
      <c r="S34" s="7"/>
      <c r="AS34" s="34" t="s">
        <v>194</v>
      </c>
      <c r="AV34" s="34" t="s">
        <v>248</v>
      </c>
    </row>
    <row r="35" spans="2:48" x14ac:dyDescent="0.25">
      <c r="B35" s="7"/>
      <c r="C35" s="4"/>
      <c r="D35" s="7"/>
      <c r="E35" s="7"/>
      <c r="F35" s="7"/>
      <c r="G35" s="27"/>
      <c r="H35" s="4"/>
      <c r="I35" s="7"/>
      <c r="J35" s="7"/>
      <c r="K35" s="7"/>
      <c r="L35" s="7"/>
      <c r="M35" s="7"/>
      <c r="N35" s="7"/>
      <c r="O35" s="7"/>
      <c r="P35" s="7"/>
      <c r="Q35" s="7"/>
      <c r="R35" s="7"/>
      <c r="S35" s="7"/>
    </row>
    <row r="36" spans="2:48" ht="15.75" x14ac:dyDescent="0.25">
      <c r="B36" s="31">
        <v>1</v>
      </c>
      <c r="C36" s="32">
        <v>1</v>
      </c>
      <c r="D36" s="31">
        <v>1</v>
      </c>
      <c r="E36" s="31">
        <v>0</v>
      </c>
      <c r="F36" s="31">
        <v>1</v>
      </c>
      <c r="G36" s="31">
        <v>1</v>
      </c>
      <c r="H36" s="33">
        <v>0</v>
      </c>
      <c r="I36" s="167" t="s">
        <v>178</v>
      </c>
      <c r="J36" s="168"/>
      <c r="K36" s="168"/>
      <c r="L36" s="168"/>
      <c r="M36" s="168"/>
      <c r="N36" s="168"/>
      <c r="O36" s="168"/>
      <c r="P36" s="168"/>
      <c r="Q36" s="168"/>
      <c r="R36" s="168"/>
      <c r="S36" s="168"/>
      <c r="T36" s="168"/>
      <c r="U36" s="168"/>
      <c r="V36" s="168"/>
      <c r="W36" s="168"/>
      <c r="X36" s="168"/>
      <c r="Y36" s="168"/>
      <c r="Z36" s="168"/>
      <c r="AA36" s="168"/>
      <c r="AB36" s="168"/>
      <c r="AC36" s="168"/>
      <c r="AD36" s="168"/>
      <c r="AE36" s="168"/>
    </row>
    <row r="37" spans="2:48" x14ac:dyDescent="0.25">
      <c r="B37" s="31">
        <v>1</v>
      </c>
      <c r="C37" s="33">
        <v>1</v>
      </c>
      <c r="D37" s="33"/>
      <c r="E37" s="33"/>
      <c r="F37" s="29"/>
      <c r="G37" s="29"/>
      <c r="H37" s="29"/>
    </row>
    <row r="38" spans="2:48" s="19" customFormat="1" x14ac:dyDescent="0.25">
      <c r="B38" s="71" t="s">
        <v>151</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3"/>
      <c r="AE38" s="73"/>
      <c r="AF38" s="73"/>
      <c r="AG38" s="73"/>
      <c r="AH38" s="73"/>
      <c r="AI38" s="73"/>
      <c r="AJ38" s="73"/>
      <c r="AK38" s="73"/>
      <c r="AL38" s="73"/>
      <c r="AM38" s="73"/>
      <c r="AN38" s="73"/>
      <c r="AO38" s="73"/>
      <c r="AP38" s="73"/>
      <c r="AQ38" s="73"/>
    </row>
    <row r="39" spans="2:48" ht="5.0999999999999996" customHeight="1" x14ac:dyDescent="0.25"/>
    <row r="40" spans="2:48" s="26" customFormat="1" ht="84.95" customHeight="1" x14ac:dyDescent="0.25">
      <c r="B40" s="76" t="s">
        <v>170</v>
      </c>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row>
    <row r="41" spans="2:48" s="25" customFormat="1" ht="84.95" customHeight="1" x14ac:dyDescent="0.25">
      <c r="B41" s="76" t="s">
        <v>169</v>
      </c>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row>
    <row r="42" spans="2:48" s="25" customFormat="1" ht="45" customHeight="1" x14ac:dyDescent="0.25">
      <c r="B42" s="76" t="s">
        <v>168</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row>
    <row r="43" spans="2:48" ht="15" customHeight="1" x14ac:dyDescent="0.25"/>
    <row r="44" spans="2:48" s="17" customFormat="1" ht="30" customHeight="1" x14ac:dyDescent="0.25">
      <c r="K44" s="119" t="s">
        <v>25</v>
      </c>
      <c r="L44" s="120"/>
      <c r="M44" s="121"/>
      <c r="O44" s="119" t="s">
        <v>26</v>
      </c>
      <c r="P44" s="120"/>
      <c r="Q44" s="121"/>
    </row>
    <row r="45" spans="2:48" ht="5.0999999999999996" customHeight="1" x14ac:dyDescent="0.25"/>
    <row r="46" spans="2:48" x14ac:dyDescent="0.25">
      <c r="C46" s="3" t="s">
        <v>23</v>
      </c>
      <c r="D46" s="114" t="s">
        <v>9</v>
      </c>
      <c r="E46" s="114"/>
      <c r="F46" s="114"/>
      <c r="G46" s="114"/>
      <c r="H46" s="114"/>
      <c r="I46" s="114"/>
    </row>
    <row r="47" spans="2:48" ht="5.0999999999999996" customHeight="1" thickBot="1" x14ac:dyDescent="0.3"/>
    <row r="48" spans="2:48" ht="15.75" thickBot="1" x14ac:dyDescent="0.3">
      <c r="D48" s="115" t="s">
        <v>10</v>
      </c>
      <c r="E48" s="115"/>
      <c r="F48" s="115"/>
      <c r="G48" s="115"/>
      <c r="H48" s="115"/>
      <c r="I48" s="115"/>
      <c r="J48" s="7" t="s">
        <v>28</v>
      </c>
      <c r="K48" s="98">
        <v>99</v>
      </c>
      <c r="L48" s="99"/>
      <c r="M48" s="100"/>
      <c r="N48">
        <v>1</v>
      </c>
      <c r="O48" s="127">
        <f>VALUE(S48)</f>
        <v>83</v>
      </c>
      <c r="P48" s="128"/>
      <c r="Q48" s="129"/>
      <c r="S48" t="s">
        <v>238</v>
      </c>
    </row>
    <row r="49" spans="2:19" ht="5.0999999999999996" customHeight="1" thickBot="1" x14ac:dyDescent="0.3"/>
    <row r="50" spans="2:19" ht="15" customHeight="1" thickBot="1" x14ac:dyDescent="0.3">
      <c r="D50" s="115" t="s">
        <v>11</v>
      </c>
      <c r="E50" s="115"/>
      <c r="F50" s="115"/>
      <c r="G50" s="115"/>
      <c r="H50" s="115"/>
      <c r="I50" s="115"/>
      <c r="J50" s="7" t="s">
        <v>28</v>
      </c>
      <c r="K50" s="98">
        <v>49</v>
      </c>
      <c r="L50" s="99"/>
      <c r="M50" s="100"/>
      <c r="N50">
        <v>1</v>
      </c>
      <c r="O50" s="127">
        <f>VALUE(S50)</f>
        <v>53</v>
      </c>
      <c r="P50" s="128"/>
      <c r="Q50" s="129"/>
      <c r="S50" t="s">
        <v>239</v>
      </c>
    </row>
    <row r="52" spans="2:19" x14ac:dyDescent="0.25">
      <c r="C52" s="3" t="s">
        <v>23</v>
      </c>
      <c r="D52" s="125" t="s">
        <v>12</v>
      </c>
      <c r="E52" s="125"/>
      <c r="F52" s="125"/>
      <c r="G52" s="125"/>
      <c r="H52" s="125"/>
      <c r="I52" s="125"/>
      <c r="O52" t="s">
        <v>195</v>
      </c>
    </row>
    <row r="53" spans="2:19" ht="5.0999999999999996" customHeight="1" thickBot="1" x14ac:dyDescent="0.3"/>
    <row r="54" spans="2:19" ht="15" customHeight="1" thickBot="1" x14ac:dyDescent="0.3">
      <c r="D54" s="124" t="s">
        <v>16</v>
      </c>
      <c r="E54" s="124"/>
      <c r="F54" s="124"/>
      <c r="G54" s="124"/>
      <c r="H54" s="124"/>
      <c r="I54" s="124"/>
      <c r="J54" s="7" t="s">
        <v>28</v>
      </c>
      <c r="K54" s="98">
        <v>24</v>
      </c>
      <c r="L54" s="99"/>
      <c r="M54" s="100"/>
      <c r="N54">
        <v>1</v>
      </c>
      <c r="O54" s="127">
        <f>VALUE(S54)</f>
        <v>21</v>
      </c>
      <c r="P54" s="128"/>
      <c r="Q54" s="129"/>
      <c r="S54" t="s">
        <v>240</v>
      </c>
    </row>
    <row r="55" spans="2:19" ht="5.0999999999999996" customHeight="1" x14ac:dyDescent="0.25"/>
    <row r="56" spans="2:19" ht="15" customHeight="1" x14ac:dyDescent="0.25">
      <c r="D56" s="124" t="s">
        <v>13</v>
      </c>
      <c r="E56" s="124"/>
      <c r="F56" s="124"/>
      <c r="G56" s="124"/>
      <c r="H56" s="124"/>
      <c r="I56" s="124"/>
      <c r="K56" s="101">
        <v>22</v>
      </c>
      <c r="L56" s="102"/>
      <c r="M56" s="103"/>
      <c r="O56" s="127">
        <f>VALUE(S56)</f>
        <v>25</v>
      </c>
      <c r="P56" s="128"/>
      <c r="Q56" s="129"/>
      <c r="S56" t="s">
        <v>241</v>
      </c>
    </row>
    <row r="57" spans="2:19" ht="5.0999999999999996" customHeight="1" x14ac:dyDescent="0.25"/>
    <row r="58" spans="2:19" ht="30" customHeight="1" x14ac:dyDescent="0.25">
      <c r="D58" s="124" t="s">
        <v>14</v>
      </c>
      <c r="E58" s="124"/>
      <c r="F58" s="124"/>
      <c r="G58" s="124"/>
      <c r="H58" s="124"/>
      <c r="I58" s="124"/>
      <c r="K58" s="142">
        <v>35</v>
      </c>
      <c r="L58" s="143"/>
      <c r="M58" s="144"/>
      <c r="O58" s="136">
        <f>VALUE(S58)</f>
        <v>25</v>
      </c>
      <c r="P58" s="137"/>
      <c r="Q58" s="138"/>
      <c r="S58" t="s">
        <v>241</v>
      </c>
    </row>
    <row r="59" spans="2:19" ht="5.0999999999999996" customHeight="1" x14ac:dyDescent="0.25"/>
    <row r="60" spans="2:19" ht="15" customHeight="1" x14ac:dyDescent="0.25">
      <c r="D60" s="124" t="s">
        <v>15</v>
      </c>
      <c r="E60" s="124"/>
      <c r="F60" s="124"/>
      <c r="G60" s="124"/>
      <c r="H60" s="124"/>
      <c r="I60" s="124"/>
      <c r="K60" s="101">
        <v>25</v>
      </c>
      <c r="L60" s="102"/>
      <c r="M60" s="103"/>
      <c r="O60" s="127">
        <f>VALUE(S60)</f>
        <v>25</v>
      </c>
      <c r="P60" s="128"/>
      <c r="Q60" s="129"/>
      <c r="S60" t="s">
        <v>241</v>
      </c>
    </row>
    <row r="61" spans="2:19" ht="15" customHeight="1" x14ac:dyDescent="0.25"/>
    <row r="62" spans="2:19" ht="15" customHeight="1" x14ac:dyDescent="0.25">
      <c r="B62" s="7"/>
      <c r="C62" s="30" t="s">
        <v>24</v>
      </c>
      <c r="D62" s="149" t="s">
        <v>17</v>
      </c>
      <c r="E62" s="149"/>
      <c r="F62" s="149"/>
      <c r="G62" s="149"/>
      <c r="H62" s="149"/>
      <c r="I62" s="149"/>
      <c r="J62" s="4" t="s">
        <v>27</v>
      </c>
      <c r="K62" s="4"/>
    </row>
    <row r="63" spans="2:19" x14ac:dyDescent="0.25">
      <c r="C63" s="4"/>
    </row>
    <row r="64" spans="2:19" ht="15" customHeight="1" x14ac:dyDescent="0.25">
      <c r="D64" s="123" t="s">
        <v>10</v>
      </c>
      <c r="E64" s="123"/>
      <c r="F64" s="123"/>
      <c r="G64" s="123"/>
      <c r="H64" s="123"/>
      <c r="I64" s="123"/>
      <c r="K64" s="139" t="s">
        <v>156</v>
      </c>
      <c r="L64" s="140"/>
      <c r="M64" s="141"/>
      <c r="O64" s="139" t="s">
        <v>156</v>
      </c>
      <c r="P64" s="140"/>
      <c r="Q64" s="141"/>
    </row>
    <row r="65" spans="2:43" ht="5.0999999999999996" customHeight="1" x14ac:dyDescent="0.25"/>
    <row r="66" spans="2:43" x14ac:dyDescent="0.25">
      <c r="D66" s="123" t="s">
        <v>11</v>
      </c>
      <c r="E66" s="123"/>
      <c r="F66" s="123"/>
      <c r="G66" s="123"/>
      <c r="H66" s="123"/>
      <c r="I66" s="123"/>
      <c r="K66" s="139" t="s">
        <v>156</v>
      </c>
      <c r="L66" s="140"/>
      <c r="M66" s="141"/>
      <c r="O66" s="139" t="s">
        <v>156</v>
      </c>
      <c r="P66" s="140"/>
      <c r="Q66" s="141"/>
    </row>
    <row r="68" spans="2:43" x14ac:dyDescent="0.25">
      <c r="B68" s="7"/>
      <c r="C68" s="30" t="s">
        <v>24</v>
      </c>
      <c r="D68" s="122" t="s">
        <v>18</v>
      </c>
      <c r="E68" s="122"/>
      <c r="F68" s="122"/>
      <c r="G68" s="122"/>
      <c r="H68" s="122"/>
      <c r="I68" s="122"/>
      <c r="J68" s="4" t="s">
        <v>30</v>
      </c>
    </row>
    <row r="69" spans="2:43" x14ac:dyDescent="0.25">
      <c r="C69" s="4"/>
    </row>
    <row r="70" spans="2:43" x14ac:dyDescent="0.25">
      <c r="D70" s="113" t="s">
        <v>19</v>
      </c>
      <c r="E70" s="113"/>
      <c r="F70" s="113"/>
      <c r="G70" s="113"/>
      <c r="H70" s="113"/>
      <c r="I70" s="113"/>
      <c r="K70" s="116">
        <v>5</v>
      </c>
      <c r="L70" s="117"/>
      <c r="M70" s="118"/>
      <c r="O70" s="127">
        <f>VALUE(S70)</f>
        <v>10</v>
      </c>
      <c r="P70" s="128"/>
      <c r="Q70" s="129"/>
      <c r="S70" s="18" t="s">
        <v>242</v>
      </c>
    </row>
    <row r="71" spans="2:43" ht="5.0999999999999996" customHeight="1" x14ac:dyDescent="0.25"/>
    <row r="72" spans="2:43" x14ac:dyDescent="0.25">
      <c r="D72" s="113" t="s">
        <v>20</v>
      </c>
      <c r="E72" s="113"/>
      <c r="F72" s="113"/>
      <c r="G72" s="113"/>
      <c r="H72" s="113"/>
      <c r="I72" s="113"/>
      <c r="K72" s="116">
        <v>3</v>
      </c>
      <c r="L72" s="117"/>
      <c r="M72" s="118"/>
      <c r="O72" s="127">
        <f>VALUE(S72)</f>
        <v>15</v>
      </c>
      <c r="P72" s="128"/>
      <c r="Q72" s="129"/>
      <c r="S72" s="18" t="s">
        <v>243</v>
      </c>
    </row>
    <row r="73" spans="2:43" ht="5.0999999999999996" customHeight="1" x14ac:dyDescent="0.25"/>
    <row r="74" spans="2:43" x14ac:dyDescent="0.25">
      <c r="D74" s="113" t="s">
        <v>21</v>
      </c>
      <c r="E74" s="113"/>
      <c r="F74" s="113"/>
      <c r="G74" s="113"/>
      <c r="H74" s="113"/>
      <c r="I74" s="113"/>
      <c r="K74" s="116">
        <v>1</v>
      </c>
      <c r="L74" s="117"/>
      <c r="M74" s="118"/>
      <c r="O74" s="127">
        <f>VALUE(S74)</f>
        <v>20</v>
      </c>
      <c r="P74" s="128"/>
      <c r="Q74" s="129"/>
      <c r="S74" s="18" t="s">
        <v>244</v>
      </c>
    </row>
    <row r="75" spans="2:43" ht="5.0999999999999996" customHeight="1" x14ac:dyDescent="0.25"/>
    <row r="76" spans="2:43" x14ac:dyDescent="0.25">
      <c r="D76" s="113" t="s">
        <v>22</v>
      </c>
      <c r="E76" s="113"/>
      <c r="F76" s="113"/>
      <c r="G76" s="113"/>
      <c r="H76" s="113"/>
      <c r="I76" s="113"/>
      <c r="K76" s="116">
        <v>2</v>
      </c>
      <c r="L76" s="117"/>
      <c r="M76" s="118"/>
      <c r="O76" s="127">
        <f>VALUE(S76)</f>
        <v>6</v>
      </c>
      <c r="P76" s="128"/>
      <c r="Q76" s="129"/>
      <c r="S76" s="18" t="s">
        <v>245</v>
      </c>
    </row>
    <row r="77" spans="2:43" ht="5.0999999999999996" customHeight="1" x14ac:dyDescent="0.25"/>
    <row r="78" spans="2:43" x14ac:dyDescent="0.25">
      <c r="B78" s="7"/>
      <c r="C78" s="4"/>
    </row>
    <row r="79" spans="2:43" s="19" customFormat="1" x14ac:dyDescent="0.25">
      <c r="B79" s="71" t="s">
        <v>152</v>
      </c>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3"/>
      <c r="AE79" s="73"/>
      <c r="AF79" s="73"/>
      <c r="AG79" s="73"/>
      <c r="AH79" s="73"/>
      <c r="AI79" s="73"/>
      <c r="AJ79" s="73"/>
      <c r="AK79" s="73"/>
      <c r="AL79" s="73"/>
      <c r="AM79" s="73"/>
      <c r="AN79" s="73"/>
      <c r="AO79" s="73"/>
      <c r="AP79" s="73"/>
      <c r="AQ79" s="73"/>
    </row>
    <row r="80" spans="2:43" ht="5.0999999999999996" customHeight="1" x14ac:dyDescent="0.25"/>
    <row r="81" spans="2:44" x14ac:dyDescent="0.25">
      <c r="C81" s="8"/>
      <c r="D81" s="8"/>
      <c r="E81" s="8"/>
      <c r="F81" s="8"/>
      <c r="G81" s="8"/>
      <c r="H81" s="8"/>
      <c r="I81" s="126" t="s">
        <v>34</v>
      </c>
      <c r="J81" s="126"/>
      <c r="K81" s="126"/>
      <c r="L81" s="126"/>
      <c r="M81" s="126"/>
      <c r="N81" s="126"/>
      <c r="O81" s="126"/>
      <c r="P81" s="126"/>
      <c r="Q81" s="126"/>
      <c r="R81" s="126"/>
      <c r="S81" s="126"/>
      <c r="U81" s="126" t="s">
        <v>35</v>
      </c>
      <c r="V81" s="126"/>
      <c r="W81" s="126"/>
      <c r="X81" s="126"/>
      <c r="Y81" s="126"/>
      <c r="Z81" s="126"/>
      <c r="AA81" s="126"/>
      <c r="AB81" s="126"/>
      <c r="AC81" s="126"/>
      <c r="AD81" s="126"/>
      <c r="AE81" s="126"/>
      <c r="AG81" s="126" t="s">
        <v>36</v>
      </c>
      <c r="AH81" s="126"/>
      <c r="AI81" s="126"/>
      <c r="AJ81" s="126"/>
      <c r="AK81" s="126"/>
      <c r="AL81" s="126"/>
      <c r="AM81" s="126"/>
      <c r="AN81" s="126"/>
      <c r="AO81" s="126"/>
      <c r="AP81" s="126"/>
      <c r="AQ81" s="126"/>
    </row>
    <row r="82" spans="2:44" ht="5.0999999999999996" customHeight="1" x14ac:dyDescent="0.25">
      <c r="C82" s="8"/>
      <c r="D82" s="8"/>
      <c r="E82" s="8"/>
      <c r="F82" s="8"/>
      <c r="G82" s="8"/>
      <c r="H82" s="8"/>
      <c r="I82" s="10"/>
      <c r="J82" s="10"/>
      <c r="K82" s="10"/>
      <c r="L82" s="10"/>
      <c r="M82" s="10"/>
      <c r="N82" s="10"/>
      <c r="O82" s="10"/>
      <c r="P82" s="10"/>
      <c r="Q82" s="10"/>
      <c r="R82" s="10"/>
      <c r="S82" s="10"/>
      <c r="U82" s="10"/>
      <c r="V82" s="10"/>
      <c r="W82" s="10"/>
      <c r="X82" s="10"/>
      <c r="Y82" s="10"/>
      <c r="Z82" s="10"/>
      <c r="AA82" s="10"/>
      <c r="AB82" s="10"/>
      <c r="AC82" s="10"/>
      <c r="AD82" s="10"/>
      <c r="AE82" s="10"/>
      <c r="AG82" s="10"/>
      <c r="AH82" s="10"/>
      <c r="AI82" s="10"/>
      <c r="AJ82" s="10"/>
      <c r="AK82" s="10"/>
      <c r="AL82" s="10"/>
      <c r="AM82" s="10"/>
      <c r="AN82" s="10"/>
      <c r="AO82" s="10"/>
      <c r="AP82" s="10"/>
      <c r="AQ82" s="10"/>
    </row>
    <row r="83" spans="2:44" x14ac:dyDescent="0.25">
      <c r="C83" s="13" t="s">
        <v>33</v>
      </c>
      <c r="D83" s="13"/>
      <c r="E83" s="13"/>
      <c r="F83" s="13"/>
      <c r="G83" s="13"/>
      <c r="H83" s="7"/>
      <c r="I83" s="52" t="s">
        <v>94</v>
      </c>
      <c r="J83" s="53"/>
      <c r="K83" s="53"/>
      <c r="L83" s="53"/>
      <c r="M83" s="53"/>
      <c r="N83" s="53"/>
      <c r="O83" s="53"/>
      <c r="P83" s="53"/>
      <c r="Q83" s="53"/>
      <c r="R83" s="53"/>
      <c r="S83" s="54"/>
      <c r="U83" s="52" t="s">
        <v>173</v>
      </c>
      <c r="V83" s="53"/>
      <c r="W83" s="53"/>
      <c r="X83" s="53"/>
      <c r="Y83" s="53"/>
      <c r="Z83" s="53"/>
      <c r="AA83" s="53"/>
      <c r="AB83" s="53"/>
      <c r="AC83" s="53"/>
      <c r="AD83" s="53"/>
      <c r="AE83" s="54"/>
      <c r="AG83" s="52" t="s">
        <v>174</v>
      </c>
      <c r="AH83" s="53"/>
      <c r="AI83" s="53"/>
      <c r="AJ83" s="53"/>
      <c r="AK83" s="53"/>
      <c r="AL83" s="53"/>
      <c r="AM83" s="53"/>
      <c r="AN83" s="53"/>
      <c r="AO83" s="53"/>
      <c r="AP83" s="53"/>
      <c r="AQ83" s="54"/>
    </row>
    <row r="84" spans="2:44" x14ac:dyDescent="0.25">
      <c r="C84" s="148" t="s">
        <v>31</v>
      </c>
      <c r="D84" s="148"/>
      <c r="E84" s="148"/>
      <c r="F84" s="148"/>
      <c r="G84" s="148"/>
      <c r="H84" s="7" t="s">
        <v>28</v>
      </c>
      <c r="I84" s="52" t="s">
        <v>95</v>
      </c>
      <c r="J84" s="53"/>
      <c r="K84" s="53"/>
      <c r="L84" s="53"/>
      <c r="M84" s="53"/>
      <c r="N84" s="53"/>
      <c r="O84" s="53"/>
      <c r="P84" s="53"/>
      <c r="Q84" s="53"/>
      <c r="R84" s="53"/>
      <c r="S84" s="54"/>
      <c r="T84">
        <v>1</v>
      </c>
      <c r="U84" s="52"/>
      <c r="V84" s="53"/>
      <c r="W84" s="53"/>
      <c r="X84" s="53"/>
      <c r="Y84" s="53"/>
      <c r="Z84" s="53"/>
      <c r="AA84" s="53"/>
      <c r="AB84" s="53"/>
      <c r="AC84" s="53"/>
      <c r="AD84" s="53"/>
      <c r="AE84" s="54"/>
      <c r="AF84" s="29">
        <v>0</v>
      </c>
      <c r="AG84" s="52" t="s">
        <v>175</v>
      </c>
      <c r="AH84" s="53"/>
      <c r="AI84" s="53"/>
      <c r="AJ84" s="53"/>
      <c r="AK84" s="53"/>
      <c r="AL84" s="53"/>
      <c r="AM84" s="53"/>
      <c r="AN84" s="53"/>
      <c r="AO84" s="53"/>
      <c r="AP84" s="53"/>
      <c r="AQ84" s="54"/>
      <c r="AR84" s="29">
        <v>1</v>
      </c>
    </row>
    <row r="85" spans="2:44" x14ac:dyDescent="0.25">
      <c r="C85" s="148" t="s">
        <v>32</v>
      </c>
      <c r="D85" s="148"/>
      <c r="E85" s="148"/>
      <c r="F85" s="148"/>
      <c r="G85" s="148"/>
      <c r="H85" s="7" t="s">
        <v>28</v>
      </c>
      <c r="I85" s="52" t="s">
        <v>96</v>
      </c>
      <c r="J85" s="53"/>
      <c r="K85" s="53"/>
      <c r="L85" s="53"/>
      <c r="M85" s="53"/>
      <c r="N85" s="53"/>
      <c r="O85" s="53"/>
      <c r="P85" s="53"/>
      <c r="Q85" s="53"/>
      <c r="R85" s="53"/>
      <c r="S85" s="54"/>
      <c r="T85">
        <v>1</v>
      </c>
      <c r="U85" s="52" t="s">
        <v>96</v>
      </c>
      <c r="V85" s="53"/>
      <c r="W85" s="53"/>
      <c r="X85" s="53"/>
      <c r="Y85" s="53"/>
      <c r="Z85" s="53"/>
      <c r="AA85" s="53"/>
      <c r="AB85" s="53"/>
      <c r="AC85" s="53"/>
      <c r="AD85" s="53"/>
      <c r="AE85" s="54"/>
      <c r="AG85" s="52" t="s">
        <v>96</v>
      </c>
      <c r="AH85" s="53"/>
      <c r="AI85" s="53"/>
      <c r="AJ85" s="53"/>
      <c r="AK85" s="53"/>
      <c r="AL85" s="53"/>
      <c r="AM85" s="53"/>
      <c r="AN85" s="53"/>
      <c r="AO85" s="53"/>
      <c r="AP85" s="53"/>
      <c r="AQ85" s="54"/>
    </row>
    <row r="86" spans="2:44" x14ac:dyDescent="0.25">
      <c r="C86" s="148" t="s">
        <v>7</v>
      </c>
      <c r="D86" s="148"/>
      <c r="E86" s="148"/>
      <c r="F86" s="148"/>
      <c r="G86" s="148"/>
      <c r="H86" s="7"/>
      <c r="I86" s="145">
        <v>666666666</v>
      </c>
      <c r="J86" s="53"/>
      <c r="K86" s="53"/>
      <c r="L86" s="53"/>
      <c r="M86" s="53"/>
      <c r="N86" s="53"/>
      <c r="O86" s="53"/>
      <c r="P86" s="53"/>
      <c r="Q86" s="53"/>
      <c r="R86" s="53"/>
      <c r="S86" s="54"/>
      <c r="U86" s="52">
        <v>666666666</v>
      </c>
      <c r="V86" s="53"/>
      <c r="W86" s="53"/>
      <c r="X86" s="53"/>
      <c r="Y86" s="53"/>
      <c r="Z86" s="53"/>
      <c r="AA86" s="53"/>
      <c r="AB86" s="53"/>
      <c r="AC86" s="53"/>
      <c r="AD86" s="53"/>
      <c r="AE86" s="54"/>
      <c r="AG86" s="52">
        <v>666666666</v>
      </c>
      <c r="AH86" s="53"/>
      <c r="AI86" s="53"/>
      <c r="AJ86" s="53"/>
      <c r="AK86" s="53"/>
      <c r="AL86" s="53"/>
      <c r="AM86" s="53"/>
      <c r="AN86" s="53"/>
      <c r="AO86" s="53"/>
      <c r="AP86" s="53"/>
      <c r="AQ86" s="54"/>
    </row>
    <row r="87" spans="2:44" x14ac:dyDescent="0.25">
      <c r="C87" s="148" t="s">
        <v>8</v>
      </c>
      <c r="D87" s="148"/>
      <c r="E87" s="148"/>
      <c r="F87" s="148"/>
      <c r="G87" s="148"/>
      <c r="H87" s="8"/>
      <c r="I87" s="146" t="s">
        <v>97</v>
      </c>
      <c r="J87" s="53"/>
      <c r="K87" s="53"/>
      <c r="L87" s="53"/>
      <c r="M87" s="53"/>
      <c r="N87" s="53"/>
      <c r="O87" s="53"/>
      <c r="P87" s="53"/>
      <c r="Q87" s="53"/>
      <c r="R87" s="53"/>
      <c r="S87" s="54"/>
      <c r="U87" s="52" t="s">
        <v>97</v>
      </c>
      <c r="V87" s="53"/>
      <c r="W87" s="53"/>
      <c r="X87" s="53"/>
      <c r="Y87" s="53"/>
      <c r="Z87" s="53"/>
      <c r="AA87" s="53"/>
      <c r="AB87" s="53"/>
      <c r="AC87" s="53"/>
      <c r="AD87" s="53"/>
      <c r="AE87" s="54"/>
      <c r="AG87" s="52" t="s">
        <v>97</v>
      </c>
      <c r="AH87" s="53"/>
      <c r="AI87" s="53"/>
      <c r="AJ87" s="53"/>
      <c r="AK87" s="53"/>
      <c r="AL87" s="53"/>
      <c r="AM87" s="53"/>
      <c r="AN87" s="53"/>
      <c r="AO87" s="53"/>
      <c r="AP87" s="53"/>
      <c r="AQ87" s="54"/>
    </row>
    <row r="89" spans="2:44" s="19" customFormat="1" x14ac:dyDescent="0.25">
      <c r="B89" s="71" t="s">
        <v>153</v>
      </c>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3"/>
      <c r="AE89" s="73"/>
      <c r="AF89" s="73"/>
      <c r="AG89" s="73"/>
      <c r="AH89" s="73"/>
      <c r="AI89" s="73"/>
      <c r="AJ89" s="73"/>
      <c r="AK89" s="73"/>
      <c r="AL89" s="73"/>
      <c r="AM89" s="73"/>
      <c r="AN89" s="73"/>
      <c r="AO89" s="73"/>
      <c r="AP89" s="73"/>
      <c r="AQ89" s="73"/>
    </row>
    <row r="91" spans="2:44" x14ac:dyDescent="0.25">
      <c r="C91" s="104" t="s">
        <v>111</v>
      </c>
      <c r="D91" s="105"/>
      <c r="E91" s="105"/>
      <c r="F91" s="105"/>
      <c r="G91" s="105"/>
      <c r="H91" s="105"/>
      <c r="I91" s="105"/>
      <c r="J91" s="105"/>
      <c r="K91" s="105"/>
      <c r="L91" s="106"/>
      <c r="N91" s="130" t="s">
        <v>34</v>
      </c>
      <c r="O91" s="131"/>
      <c r="P91" s="132"/>
      <c r="U91" s="130" t="s">
        <v>35</v>
      </c>
      <c r="V91" s="131"/>
      <c r="W91" s="132"/>
      <c r="X91" s="9"/>
      <c r="AB91" s="130" t="s">
        <v>36</v>
      </c>
      <c r="AC91" s="131"/>
      <c r="AD91" s="132"/>
    </row>
    <row r="92" spans="2:44" ht="5.0999999999999996" customHeight="1" x14ac:dyDescent="0.25">
      <c r="X92" s="9"/>
    </row>
    <row r="93" spans="2:44" x14ac:dyDescent="0.25">
      <c r="C93" s="49" t="s">
        <v>38</v>
      </c>
      <c r="D93" s="50"/>
      <c r="E93" s="50"/>
      <c r="F93" s="50"/>
      <c r="G93" s="50"/>
      <c r="H93" s="50"/>
      <c r="I93" s="50"/>
      <c r="J93" s="50"/>
      <c r="K93" s="50"/>
      <c r="L93" s="51"/>
      <c r="M93" s="7" t="s">
        <v>28</v>
      </c>
      <c r="N93" s="46"/>
      <c r="O93" s="47"/>
      <c r="P93" s="48"/>
      <c r="Q93">
        <v>0</v>
      </c>
      <c r="U93" s="46">
        <v>1</v>
      </c>
      <c r="V93" s="47"/>
      <c r="W93" s="48"/>
      <c r="X93" s="9"/>
      <c r="AB93" s="46">
        <v>1</v>
      </c>
      <c r="AC93" s="47"/>
      <c r="AD93" s="48"/>
    </row>
    <row r="94" spans="2:44" x14ac:dyDescent="0.25">
      <c r="C94" s="49" t="s">
        <v>37</v>
      </c>
      <c r="D94" s="50"/>
      <c r="E94" s="50"/>
      <c r="F94" s="50"/>
      <c r="G94" s="50"/>
      <c r="H94" s="50"/>
      <c r="I94" s="50"/>
      <c r="J94" s="50"/>
      <c r="K94" s="50"/>
      <c r="L94" s="51"/>
      <c r="M94" s="27" t="s">
        <v>28</v>
      </c>
      <c r="N94" s="46">
        <v>1</v>
      </c>
      <c r="O94" s="47"/>
      <c r="P94" s="48"/>
      <c r="Q94">
        <v>1</v>
      </c>
      <c r="T94" s="27" t="s">
        <v>28</v>
      </c>
      <c r="U94" s="46"/>
      <c r="V94" s="47"/>
      <c r="W94" s="48"/>
      <c r="X94">
        <v>1</v>
      </c>
      <c r="AA94" s="27" t="s">
        <v>28</v>
      </c>
      <c r="AB94" s="46"/>
      <c r="AC94" s="47"/>
      <c r="AD94" s="48"/>
      <c r="AE94">
        <v>1</v>
      </c>
    </row>
    <row r="95" spans="2:44" x14ac:dyDescent="0.25">
      <c r="C95" s="49" t="s">
        <v>39</v>
      </c>
      <c r="D95" s="50"/>
      <c r="E95" s="50"/>
      <c r="F95" s="50"/>
      <c r="G95" s="50"/>
      <c r="H95" s="50"/>
      <c r="I95" s="50"/>
      <c r="J95" s="50"/>
      <c r="K95" s="50"/>
      <c r="L95" s="51"/>
      <c r="M95" s="27" t="s">
        <v>28</v>
      </c>
      <c r="N95" s="46"/>
      <c r="O95" s="47"/>
      <c r="P95" s="48"/>
      <c r="Q95">
        <v>1</v>
      </c>
      <c r="T95" s="27" t="s">
        <v>28</v>
      </c>
      <c r="U95" s="46"/>
      <c r="V95" s="47"/>
      <c r="W95" s="48"/>
      <c r="X95">
        <v>1</v>
      </c>
      <c r="AA95" s="27" t="s">
        <v>28</v>
      </c>
      <c r="AB95" s="46"/>
      <c r="AC95" s="47"/>
      <c r="AD95" s="48"/>
      <c r="AE95">
        <v>1</v>
      </c>
    </row>
    <row r="96" spans="2:44" ht="30" customHeight="1" x14ac:dyDescent="0.25">
      <c r="X96" s="9"/>
    </row>
    <row r="97" spans="3:43" ht="5.0999999999999996" customHeight="1" x14ac:dyDescent="0.25">
      <c r="X97" s="9"/>
    </row>
    <row r="98" spans="3:43" ht="5.0999999999999996" customHeight="1" x14ac:dyDescent="0.25">
      <c r="X98" s="9"/>
    </row>
    <row r="99" spans="3:43" ht="15" customHeight="1" x14ac:dyDescent="0.25">
      <c r="C99" s="104" t="s">
        <v>112</v>
      </c>
      <c r="D99" s="105"/>
      <c r="E99" s="105"/>
      <c r="F99" s="105"/>
      <c r="G99" s="105"/>
      <c r="H99" s="105"/>
      <c r="I99" s="105"/>
      <c r="J99" s="105"/>
      <c r="K99" s="105"/>
      <c r="L99" s="106"/>
      <c r="X99" s="9"/>
    </row>
    <row r="100" spans="3:43" ht="5.0999999999999996" customHeight="1" x14ac:dyDescent="0.25">
      <c r="X100" s="9"/>
    </row>
    <row r="101" spans="3:43" ht="15" customHeight="1" x14ac:dyDescent="0.25">
      <c r="C101" s="65" t="s">
        <v>149</v>
      </c>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row>
    <row r="102" spans="3:43" ht="5.0999999999999996" customHeight="1" x14ac:dyDescent="0.25">
      <c r="X102" s="9"/>
    </row>
    <row r="103" spans="3:43" x14ac:dyDescent="0.25">
      <c r="C103" s="49" t="s">
        <v>62</v>
      </c>
      <c r="D103" s="50"/>
      <c r="E103" s="50"/>
      <c r="F103" s="50"/>
      <c r="G103" s="50"/>
      <c r="H103" s="50"/>
      <c r="I103" s="50"/>
      <c r="J103" s="50"/>
      <c r="K103" s="50"/>
      <c r="L103" s="51"/>
      <c r="M103" s="7"/>
      <c r="N103" s="133" t="s">
        <v>23</v>
      </c>
      <c r="O103" s="134"/>
      <c r="P103" s="135"/>
      <c r="U103" s="46" t="s">
        <v>23</v>
      </c>
      <c r="V103" s="47"/>
      <c r="W103" s="48"/>
      <c r="X103" s="9"/>
      <c r="AB103" s="46" t="s">
        <v>24</v>
      </c>
      <c r="AC103" s="47"/>
      <c r="AD103" s="48"/>
    </row>
    <row r="104" spans="3:43" x14ac:dyDescent="0.25">
      <c r="C104" s="49" t="s">
        <v>63</v>
      </c>
      <c r="D104" s="50"/>
      <c r="E104" s="50"/>
      <c r="F104" s="50"/>
      <c r="G104" s="50"/>
      <c r="H104" s="50"/>
      <c r="I104" s="50"/>
      <c r="J104" s="50"/>
      <c r="K104" s="50"/>
      <c r="L104" s="51"/>
      <c r="M104" s="27" t="s">
        <v>28</v>
      </c>
      <c r="N104" s="46" t="s">
        <v>23</v>
      </c>
      <c r="O104" s="47"/>
      <c r="P104" s="48"/>
      <c r="Q104">
        <v>1</v>
      </c>
      <c r="R104" s="29"/>
      <c r="S104" s="29">
        <v>1</v>
      </c>
      <c r="T104" s="27" t="s">
        <v>28</v>
      </c>
      <c r="U104" s="46" t="s">
        <v>24</v>
      </c>
      <c r="V104" s="47"/>
      <c r="W104" s="48"/>
      <c r="X104">
        <v>1</v>
      </c>
      <c r="Y104" s="29"/>
      <c r="Z104" s="29">
        <v>0</v>
      </c>
      <c r="AA104" s="27" t="s">
        <v>28</v>
      </c>
      <c r="AB104" s="46"/>
      <c r="AC104" s="47"/>
      <c r="AD104" s="48"/>
      <c r="AE104">
        <v>1</v>
      </c>
      <c r="AF104" s="29"/>
      <c r="AG104" s="29">
        <v>0</v>
      </c>
      <c r="AN104" s="28"/>
    </row>
    <row r="105" spans="3:43" ht="5.0999999999999996" customHeight="1" x14ac:dyDescent="0.25">
      <c r="R105" s="29"/>
      <c r="S105" s="29"/>
      <c r="X105" s="9"/>
      <c r="Y105" s="29"/>
      <c r="Z105" s="29"/>
      <c r="AF105" s="29"/>
      <c r="AG105" s="29"/>
    </row>
    <row r="106" spans="3:43" x14ac:dyDescent="0.25">
      <c r="C106" s="49" t="s">
        <v>64</v>
      </c>
      <c r="D106" s="50"/>
      <c r="E106" s="50"/>
      <c r="F106" s="50"/>
      <c r="G106" s="50"/>
      <c r="H106" s="50"/>
      <c r="I106" s="50"/>
      <c r="J106" s="50"/>
      <c r="K106" s="50"/>
      <c r="L106" s="51"/>
      <c r="M106" s="27" t="s">
        <v>188</v>
      </c>
      <c r="N106" s="46"/>
      <c r="O106" s="47"/>
      <c r="P106" s="48"/>
      <c r="Q106">
        <v>2</v>
      </c>
      <c r="R106" s="29">
        <v>0</v>
      </c>
      <c r="S106" s="29">
        <v>0</v>
      </c>
      <c r="T106" s="27" t="s">
        <v>188</v>
      </c>
      <c r="U106" s="46" t="s">
        <v>24</v>
      </c>
      <c r="V106" s="47"/>
      <c r="W106" s="48"/>
      <c r="X106">
        <v>2</v>
      </c>
      <c r="Y106" s="29">
        <v>0</v>
      </c>
      <c r="Z106" s="29">
        <v>1</v>
      </c>
      <c r="AA106" s="27" t="s">
        <v>188</v>
      </c>
      <c r="AB106" s="46" t="s">
        <v>24</v>
      </c>
      <c r="AC106" s="47"/>
      <c r="AD106" s="48"/>
      <c r="AE106">
        <v>2</v>
      </c>
      <c r="AF106" s="29">
        <v>0</v>
      </c>
      <c r="AG106" s="29">
        <v>1</v>
      </c>
      <c r="AH106" s="18" t="s">
        <v>188</v>
      </c>
    </row>
    <row r="107" spans="3:43" x14ac:dyDescent="0.25">
      <c r="C107" s="49" t="s">
        <v>65</v>
      </c>
      <c r="D107" s="50"/>
      <c r="E107" s="50"/>
      <c r="F107" s="50"/>
      <c r="G107" s="50"/>
      <c r="H107" s="50"/>
      <c r="I107" s="50"/>
      <c r="J107" s="50"/>
      <c r="K107" s="50"/>
      <c r="L107" s="51"/>
      <c r="M107" s="27" t="s">
        <v>188</v>
      </c>
      <c r="N107" s="46" t="s">
        <v>23</v>
      </c>
      <c r="O107" s="47"/>
      <c r="P107" s="48"/>
      <c r="Q107">
        <v>2</v>
      </c>
      <c r="R107" s="29">
        <v>1</v>
      </c>
      <c r="S107" s="29">
        <v>1</v>
      </c>
      <c r="T107" s="27" t="s">
        <v>188</v>
      </c>
      <c r="U107" s="46" t="s">
        <v>24</v>
      </c>
      <c r="V107" s="47"/>
      <c r="W107" s="48"/>
      <c r="X107">
        <v>2</v>
      </c>
      <c r="Y107" s="29">
        <v>0</v>
      </c>
      <c r="Z107" s="29">
        <v>1</v>
      </c>
      <c r="AA107" s="27" t="s">
        <v>188</v>
      </c>
      <c r="AB107" s="46" t="s">
        <v>24</v>
      </c>
      <c r="AC107" s="47"/>
      <c r="AD107" s="48"/>
      <c r="AE107">
        <v>2</v>
      </c>
      <c r="AF107" s="29">
        <v>0</v>
      </c>
      <c r="AG107" s="29">
        <v>1</v>
      </c>
      <c r="AH107" s="18" t="s">
        <v>188</v>
      </c>
    </row>
    <row r="108" spans="3:43" x14ac:dyDescent="0.25">
      <c r="X108" s="9"/>
    </row>
    <row r="109" spans="3:43" x14ac:dyDescent="0.25">
      <c r="C109" s="104" t="s">
        <v>113</v>
      </c>
      <c r="D109" s="105"/>
      <c r="E109" s="105"/>
      <c r="F109" s="105"/>
      <c r="G109" s="105"/>
      <c r="H109" s="105"/>
      <c r="I109" s="105"/>
      <c r="J109" s="105"/>
      <c r="K109" s="105"/>
      <c r="L109" s="106"/>
      <c r="Q109" s="29">
        <v>1</v>
      </c>
      <c r="R109" s="29"/>
      <c r="S109" s="29"/>
      <c r="T109" s="29"/>
      <c r="U109" s="29"/>
      <c r="V109" s="29"/>
      <c r="W109" s="29"/>
      <c r="X109" s="29">
        <v>1</v>
      </c>
      <c r="Y109" s="29"/>
      <c r="Z109" s="29"/>
      <c r="AA109" s="29"/>
      <c r="AB109" s="29"/>
      <c r="AC109" s="29"/>
      <c r="AD109" s="29"/>
      <c r="AE109" s="29">
        <v>1</v>
      </c>
    </row>
    <row r="110" spans="3:43" ht="5.0999999999999996" customHeight="1" x14ac:dyDescent="0.25">
      <c r="X110" s="9"/>
    </row>
    <row r="111" spans="3:43" x14ac:dyDescent="0.25">
      <c r="C111" s="147" t="s">
        <v>114</v>
      </c>
      <c r="D111" s="50"/>
      <c r="E111" s="50"/>
      <c r="F111" s="50"/>
      <c r="G111" s="50"/>
      <c r="H111" s="50"/>
      <c r="I111" s="50"/>
      <c r="J111" s="50"/>
      <c r="K111" s="50"/>
      <c r="L111" s="51"/>
      <c r="X111" s="9"/>
    </row>
    <row r="112" spans="3:43" x14ac:dyDescent="0.25">
      <c r="C112" s="74" t="s">
        <v>99</v>
      </c>
      <c r="D112" s="61"/>
      <c r="E112" s="61"/>
      <c r="F112" s="61"/>
      <c r="G112" s="61"/>
      <c r="H112" s="61"/>
      <c r="I112" s="61"/>
      <c r="J112" s="61"/>
      <c r="K112" s="61"/>
      <c r="L112" s="62"/>
      <c r="M112" s="27" t="s">
        <v>28</v>
      </c>
      <c r="N112" s="46" t="s">
        <v>23</v>
      </c>
      <c r="O112" s="47"/>
      <c r="P112" s="48"/>
      <c r="Q112">
        <v>1</v>
      </c>
      <c r="S112" s="29">
        <v>1</v>
      </c>
      <c r="T112" s="27" t="s">
        <v>188</v>
      </c>
      <c r="U112" s="46" t="s">
        <v>23</v>
      </c>
      <c r="V112" s="47"/>
      <c r="W112" s="48"/>
      <c r="X112">
        <v>2</v>
      </c>
      <c r="Z112" s="29">
        <v>1</v>
      </c>
      <c r="AA112" s="27" t="s">
        <v>188</v>
      </c>
      <c r="AB112" s="46" t="s">
        <v>172</v>
      </c>
      <c r="AC112" s="47"/>
      <c r="AD112" s="48"/>
      <c r="AE112">
        <v>2</v>
      </c>
      <c r="AG112" s="29">
        <v>0</v>
      </c>
    </row>
    <row r="113" spans="3:33" x14ac:dyDescent="0.25">
      <c r="C113" s="74" t="s">
        <v>100</v>
      </c>
      <c r="D113" s="61"/>
      <c r="E113" s="61"/>
      <c r="F113" s="61"/>
      <c r="G113" s="61"/>
      <c r="H113" s="61"/>
      <c r="I113" s="61"/>
      <c r="J113" s="61"/>
      <c r="K113" s="61"/>
      <c r="L113" s="62"/>
      <c r="M113" s="27" t="s">
        <v>28</v>
      </c>
      <c r="N113" s="46" t="s">
        <v>23</v>
      </c>
      <c r="O113" s="47"/>
      <c r="P113" s="48"/>
      <c r="Q113">
        <v>1</v>
      </c>
      <c r="S113" s="29">
        <v>1</v>
      </c>
      <c r="T113" s="27" t="s">
        <v>188</v>
      </c>
      <c r="U113" s="46" t="s">
        <v>23</v>
      </c>
      <c r="V113" s="47"/>
      <c r="W113" s="48"/>
      <c r="X113">
        <v>2</v>
      </c>
      <c r="Z113" s="29">
        <v>1</v>
      </c>
      <c r="AA113" s="27" t="s">
        <v>188</v>
      </c>
      <c r="AB113" s="46" t="s">
        <v>172</v>
      </c>
      <c r="AC113" s="47"/>
      <c r="AD113" s="48"/>
      <c r="AE113">
        <v>2</v>
      </c>
      <c r="AG113" s="29">
        <v>0</v>
      </c>
    </row>
    <row r="114" spans="3:33" x14ac:dyDescent="0.25">
      <c r="C114" s="74" t="s">
        <v>101</v>
      </c>
      <c r="D114" s="61"/>
      <c r="E114" s="61"/>
      <c r="F114" s="61"/>
      <c r="G114" s="61"/>
      <c r="H114" s="61"/>
      <c r="I114" s="61"/>
      <c r="J114" s="61"/>
      <c r="K114" s="61"/>
      <c r="L114" s="62"/>
      <c r="M114" s="27" t="s">
        <v>28</v>
      </c>
      <c r="N114" s="46" t="s">
        <v>23</v>
      </c>
      <c r="O114" s="47"/>
      <c r="P114" s="48"/>
      <c r="Q114">
        <v>1</v>
      </c>
      <c r="S114" s="29">
        <v>1</v>
      </c>
      <c r="T114" s="27" t="s">
        <v>188</v>
      </c>
      <c r="U114" s="46" t="s">
        <v>23</v>
      </c>
      <c r="V114" s="47"/>
      <c r="W114" s="48"/>
      <c r="X114">
        <v>2</v>
      </c>
      <c r="Z114" s="29">
        <v>1</v>
      </c>
      <c r="AA114" s="27" t="s">
        <v>188</v>
      </c>
      <c r="AB114" s="46" t="s">
        <v>172</v>
      </c>
      <c r="AC114" s="47"/>
      <c r="AD114" s="48"/>
      <c r="AE114">
        <v>2</v>
      </c>
      <c r="AG114" s="29">
        <v>0</v>
      </c>
    </row>
    <row r="115" spans="3:33" x14ac:dyDescent="0.25">
      <c r="C115" s="74" t="s">
        <v>102</v>
      </c>
      <c r="D115" s="61"/>
      <c r="E115" s="61"/>
      <c r="F115" s="61"/>
      <c r="G115" s="61"/>
      <c r="H115" s="61"/>
      <c r="I115" s="61"/>
      <c r="J115" s="61"/>
      <c r="K115" s="61"/>
      <c r="L115" s="62"/>
      <c r="M115" s="27" t="s">
        <v>28</v>
      </c>
      <c r="N115" s="46" t="s">
        <v>23</v>
      </c>
      <c r="O115" s="47"/>
      <c r="P115" s="48"/>
      <c r="Q115">
        <v>1</v>
      </c>
      <c r="S115" s="29">
        <v>1</v>
      </c>
      <c r="T115" s="27" t="s">
        <v>188</v>
      </c>
      <c r="U115" s="46"/>
      <c r="V115" s="47"/>
      <c r="W115" s="48"/>
      <c r="X115">
        <v>2</v>
      </c>
      <c r="Z115" s="29">
        <v>0</v>
      </c>
      <c r="AA115" s="27" t="s">
        <v>188</v>
      </c>
      <c r="AB115" s="46"/>
      <c r="AC115" s="47"/>
      <c r="AD115" s="48"/>
      <c r="AE115">
        <v>2</v>
      </c>
      <c r="AG115" s="29">
        <v>0</v>
      </c>
    </row>
    <row r="116" spans="3:33" x14ac:dyDescent="0.25">
      <c r="C116" s="74" t="s">
        <v>103</v>
      </c>
      <c r="D116" s="61"/>
      <c r="E116" s="61"/>
      <c r="F116" s="61"/>
      <c r="G116" s="61"/>
      <c r="H116" s="61"/>
      <c r="I116" s="61"/>
      <c r="J116" s="61"/>
      <c r="K116" s="61"/>
      <c r="L116" s="62"/>
      <c r="M116" s="27" t="s">
        <v>28</v>
      </c>
      <c r="N116" s="46" t="s">
        <v>23</v>
      </c>
      <c r="O116" s="47"/>
      <c r="P116" s="48"/>
      <c r="Q116">
        <v>1</v>
      </c>
      <c r="S116" s="29">
        <v>1</v>
      </c>
      <c r="T116" s="27" t="s">
        <v>188</v>
      </c>
      <c r="U116" s="46" t="s">
        <v>23</v>
      </c>
      <c r="V116" s="47"/>
      <c r="W116" s="48"/>
      <c r="X116">
        <v>2</v>
      </c>
      <c r="Z116" s="29">
        <v>1</v>
      </c>
      <c r="AA116" s="27" t="s">
        <v>188</v>
      </c>
      <c r="AB116" s="46"/>
      <c r="AC116" s="47"/>
      <c r="AD116" s="48"/>
      <c r="AE116">
        <v>2</v>
      </c>
      <c r="AG116" s="29">
        <v>0</v>
      </c>
    </row>
    <row r="117" spans="3:33" x14ac:dyDescent="0.25">
      <c r="C117" s="74" t="s">
        <v>104</v>
      </c>
      <c r="D117" s="61"/>
      <c r="E117" s="61"/>
      <c r="F117" s="61"/>
      <c r="G117" s="61"/>
      <c r="H117" s="61"/>
      <c r="I117" s="61"/>
      <c r="J117" s="61"/>
      <c r="K117" s="61"/>
      <c r="L117" s="62"/>
      <c r="M117" s="27" t="s">
        <v>28</v>
      </c>
      <c r="N117" s="46" t="s">
        <v>23</v>
      </c>
      <c r="O117" s="47"/>
      <c r="P117" s="48"/>
      <c r="Q117">
        <v>1</v>
      </c>
      <c r="S117" s="29">
        <v>1</v>
      </c>
      <c r="T117" s="27" t="s">
        <v>188</v>
      </c>
      <c r="U117" s="46" t="s">
        <v>23</v>
      </c>
      <c r="V117" s="47"/>
      <c r="W117" s="48"/>
      <c r="X117">
        <v>2</v>
      </c>
      <c r="Z117" s="29">
        <v>1</v>
      </c>
      <c r="AA117" s="27" t="s">
        <v>188</v>
      </c>
      <c r="AB117" s="46"/>
      <c r="AC117" s="47"/>
      <c r="AD117" s="48"/>
      <c r="AE117">
        <v>2</v>
      </c>
      <c r="AG117" s="29">
        <v>0</v>
      </c>
    </row>
    <row r="118" spans="3:33" x14ac:dyDescent="0.25">
      <c r="C118" s="74" t="s">
        <v>105</v>
      </c>
      <c r="D118" s="61"/>
      <c r="E118" s="61"/>
      <c r="F118" s="61"/>
      <c r="G118" s="61"/>
      <c r="H118" s="61"/>
      <c r="I118" s="61"/>
      <c r="J118" s="61"/>
      <c r="K118" s="61"/>
      <c r="L118" s="62"/>
      <c r="M118" s="27" t="s">
        <v>28</v>
      </c>
      <c r="N118" s="46" t="s">
        <v>23</v>
      </c>
      <c r="O118" s="47"/>
      <c r="P118" s="48"/>
      <c r="Q118">
        <v>1</v>
      </c>
      <c r="S118" s="29">
        <v>1</v>
      </c>
      <c r="T118" s="27" t="s">
        <v>188</v>
      </c>
      <c r="U118" s="46" t="s">
        <v>23</v>
      </c>
      <c r="V118" s="47"/>
      <c r="W118" s="48"/>
      <c r="X118">
        <v>2</v>
      </c>
      <c r="Z118" s="29">
        <v>1</v>
      </c>
      <c r="AA118" s="27" t="s">
        <v>188</v>
      </c>
      <c r="AB118" s="46"/>
      <c r="AC118" s="47"/>
      <c r="AD118" s="48"/>
      <c r="AE118">
        <v>2</v>
      </c>
      <c r="AG118" s="29">
        <v>0</v>
      </c>
    </row>
    <row r="119" spans="3:33" x14ac:dyDescent="0.25">
      <c r="C119" s="74" t="s">
        <v>106</v>
      </c>
      <c r="D119" s="61"/>
      <c r="E119" s="61"/>
      <c r="F119" s="61"/>
      <c r="G119" s="61"/>
      <c r="H119" s="61"/>
      <c r="I119" s="61"/>
      <c r="J119" s="61"/>
      <c r="K119" s="61"/>
      <c r="L119" s="62"/>
      <c r="M119" s="27" t="s">
        <v>28</v>
      </c>
      <c r="N119" s="46" t="s">
        <v>23</v>
      </c>
      <c r="O119" s="47"/>
      <c r="P119" s="48"/>
      <c r="Q119">
        <v>1</v>
      </c>
      <c r="S119" s="29">
        <v>1</v>
      </c>
      <c r="T119" s="27" t="s">
        <v>188</v>
      </c>
      <c r="U119" s="46" t="s">
        <v>23</v>
      </c>
      <c r="V119" s="47"/>
      <c r="W119" s="48"/>
      <c r="X119">
        <v>2</v>
      </c>
      <c r="Z119" s="29">
        <v>1</v>
      </c>
      <c r="AA119" s="27" t="s">
        <v>188</v>
      </c>
      <c r="AB119" s="46"/>
      <c r="AC119" s="47"/>
      <c r="AD119" s="48"/>
      <c r="AE119">
        <v>2</v>
      </c>
      <c r="AG119" s="29">
        <v>0</v>
      </c>
    </row>
    <row r="120" spans="3:33" x14ac:dyDescent="0.25">
      <c r="C120" s="74" t="s">
        <v>107</v>
      </c>
      <c r="D120" s="61"/>
      <c r="E120" s="61"/>
      <c r="F120" s="61"/>
      <c r="G120" s="61"/>
      <c r="H120" s="61"/>
      <c r="I120" s="61"/>
      <c r="J120" s="61"/>
      <c r="K120" s="61"/>
      <c r="L120" s="62"/>
      <c r="M120" s="27" t="s">
        <v>28</v>
      </c>
      <c r="N120" s="46" t="s">
        <v>23</v>
      </c>
      <c r="O120" s="47"/>
      <c r="P120" s="48"/>
      <c r="Q120">
        <v>1</v>
      </c>
      <c r="S120" s="29">
        <v>1</v>
      </c>
      <c r="T120" s="27" t="s">
        <v>188</v>
      </c>
      <c r="U120" s="46" t="s">
        <v>23</v>
      </c>
      <c r="V120" s="47"/>
      <c r="W120" s="48"/>
      <c r="X120">
        <v>2</v>
      </c>
      <c r="Z120" s="29">
        <v>1</v>
      </c>
      <c r="AA120" s="27" t="s">
        <v>188</v>
      </c>
      <c r="AB120" s="46"/>
      <c r="AC120" s="47"/>
      <c r="AD120" s="48"/>
      <c r="AE120">
        <v>2</v>
      </c>
      <c r="AG120" s="29">
        <v>0</v>
      </c>
    </row>
    <row r="121" spans="3:33" x14ac:dyDescent="0.25">
      <c r="C121" s="74" t="s">
        <v>108</v>
      </c>
      <c r="D121" s="61"/>
      <c r="E121" s="61"/>
      <c r="F121" s="61"/>
      <c r="G121" s="61"/>
      <c r="H121" s="61"/>
      <c r="I121" s="61"/>
      <c r="J121" s="61"/>
      <c r="K121" s="61"/>
      <c r="L121" s="62"/>
      <c r="M121" s="27" t="s">
        <v>28</v>
      </c>
      <c r="N121" s="46" t="s">
        <v>23</v>
      </c>
      <c r="O121" s="47"/>
      <c r="P121" s="48"/>
      <c r="Q121">
        <v>1</v>
      </c>
      <c r="S121" s="29">
        <v>1</v>
      </c>
      <c r="T121" s="27" t="s">
        <v>188</v>
      </c>
      <c r="U121" s="46" t="s">
        <v>23</v>
      </c>
      <c r="V121" s="47"/>
      <c r="W121" s="48"/>
      <c r="X121">
        <v>2</v>
      </c>
      <c r="Z121" s="29">
        <v>1</v>
      </c>
      <c r="AA121" s="27" t="s">
        <v>188</v>
      </c>
      <c r="AB121" s="46"/>
      <c r="AC121" s="47"/>
      <c r="AD121" s="48"/>
      <c r="AE121">
        <v>2</v>
      </c>
      <c r="AG121" s="29">
        <v>0</v>
      </c>
    </row>
    <row r="122" spans="3:33" x14ac:dyDescent="0.25">
      <c r="C122" s="147" t="s">
        <v>115</v>
      </c>
      <c r="D122" s="50"/>
      <c r="E122" s="50"/>
      <c r="F122" s="50"/>
      <c r="G122" s="50"/>
      <c r="H122" s="50"/>
      <c r="I122" s="50"/>
      <c r="J122" s="50"/>
      <c r="K122" s="50"/>
      <c r="L122" s="51"/>
      <c r="N122" s="11"/>
      <c r="O122" s="11"/>
      <c r="P122" s="11"/>
      <c r="U122" s="11"/>
      <c r="V122" s="11"/>
      <c r="W122" s="11"/>
      <c r="X122" s="9"/>
      <c r="AB122" s="11"/>
      <c r="AC122" s="11"/>
      <c r="AD122" s="11"/>
    </row>
    <row r="123" spans="3:33" x14ac:dyDescent="0.25">
      <c r="C123" s="74" t="s">
        <v>40</v>
      </c>
      <c r="D123" s="61"/>
      <c r="E123" s="61"/>
      <c r="F123" s="61"/>
      <c r="G123" s="61"/>
      <c r="H123" s="61"/>
      <c r="I123" s="61"/>
      <c r="J123" s="61"/>
      <c r="K123" s="61"/>
      <c r="L123" s="62"/>
      <c r="N123" s="46">
        <v>1</v>
      </c>
      <c r="O123" s="47"/>
      <c r="P123" s="48"/>
      <c r="U123" s="46">
        <v>2</v>
      </c>
      <c r="V123" s="47"/>
      <c r="W123" s="48"/>
      <c r="X123" s="9"/>
      <c r="AB123" s="46"/>
      <c r="AC123" s="47"/>
      <c r="AD123" s="48"/>
    </row>
    <row r="124" spans="3:33" x14ac:dyDescent="0.25">
      <c r="C124" s="74" t="s">
        <v>41</v>
      </c>
      <c r="D124" s="61"/>
      <c r="E124" s="61"/>
      <c r="F124" s="61"/>
      <c r="G124" s="61"/>
      <c r="H124" s="61"/>
      <c r="I124" s="61"/>
      <c r="J124" s="61"/>
      <c r="K124" s="61"/>
      <c r="L124" s="62"/>
      <c r="N124" s="46">
        <v>1</v>
      </c>
      <c r="O124" s="47"/>
      <c r="P124" s="48"/>
      <c r="U124" s="46">
        <v>2</v>
      </c>
      <c r="V124" s="47"/>
      <c r="W124" s="48"/>
      <c r="X124" s="9"/>
      <c r="AB124" s="46"/>
      <c r="AC124" s="47"/>
      <c r="AD124" s="48"/>
    </row>
    <row r="125" spans="3:33" x14ac:dyDescent="0.25">
      <c r="C125" s="147" t="s">
        <v>116</v>
      </c>
      <c r="D125" s="50"/>
      <c r="E125" s="50"/>
      <c r="F125" s="50"/>
      <c r="G125" s="50"/>
      <c r="H125" s="50"/>
      <c r="I125" s="50"/>
      <c r="J125" s="50"/>
      <c r="K125" s="50"/>
      <c r="L125" s="51"/>
      <c r="N125" s="11"/>
      <c r="O125" s="11"/>
      <c r="P125" s="11"/>
      <c r="U125" s="11"/>
      <c r="V125" s="11"/>
      <c r="W125" s="11"/>
      <c r="X125" s="9"/>
      <c r="AB125" s="11"/>
      <c r="AC125" s="11"/>
      <c r="AD125" s="11"/>
    </row>
    <row r="126" spans="3:33" x14ac:dyDescent="0.25">
      <c r="C126" s="74" t="s">
        <v>49</v>
      </c>
      <c r="D126" s="61"/>
      <c r="E126" s="61"/>
      <c r="F126" s="61"/>
      <c r="G126" s="61"/>
      <c r="H126" s="61"/>
      <c r="I126" s="61"/>
      <c r="J126" s="61"/>
      <c r="K126" s="61"/>
      <c r="L126" s="62"/>
      <c r="N126" s="46">
        <v>2</v>
      </c>
      <c r="O126" s="47"/>
      <c r="P126" s="48"/>
      <c r="U126" s="46">
        <v>2</v>
      </c>
      <c r="V126" s="47"/>
      <c r="W126" s="48"/>
      <c r="X126" s="9"/>
      <c r="AB126" s="46"/>
      <c r="AC126" s="47"/>
      <c r="AD126" s="48"/>
    </row>
    <row r="127" spans="3:33" x14ac:dyDescent="0.25">
      <c r="C127" s="74" t="s">
        <v>50</v>
      </c>
      <c r="D127" s="61"/>
      <c r="E127" s="61"/>
      <c r="F127" s="61"/>
      <c r="G127" s="61"/>
      <c r="H127" s="61"/>
      <c r="I127" s="61"/>
      <c r="J127" s="61"/>
      <c r="K127" s="61"/>
      <c r="L127" s="62"/>
      <c r="N127" s="46">
        <v>2</v>
      </c>
      <c r="O127" s="47"/>
      <c r="P127" s="48"/>
      <c r="U127" s="46"/>
      <c r="V127" s="47"/>
      <c r="W127" s="48"/>
      <c r="X127" s="9"/>
      <c r="AB127" s="46"/>
      <c r="AC127" s="47"/>
      <c r="AD127" s="48"/>
    </row>
    <row r="128" spans="3:33" x14ac:dyDescent="0.25">
      <c r="C128" s="74" t="s">
        <v>51</v>
      </c>
      <c r="D128" s="61"/>
      <c r="E128" s="61"/>
      <c r="F128" s="61"/>
      <c r="G128" s="61"/>
      <c r="H128" s="61"/>
      <c r="I128" s="61"/>
      <c r="J128" s="61"/>
      <c r="K128" s="61"/>
      <c r="L128" s="62"/>
      <c r="N128" s="46">
        <v>3</v>
      </c>
      <c r="O128" s="47"/>
      <c r="P128" s="48"/>
      <c r="U128" s="46"/>
      <c r="V128" s="47"/>
      <c r="W128" s="48"/>
      <c r="X128" s="9"/>
      <c r="AB128" s="46"/>
      <c r="AC128" s="47"/>
      <c r="AD128" s="48"/>
    </row>
    <row r="129" spans="3:30" x14ac:dyDescent="0.25">
      <c r="C129" s="74" t="s">
        <v>52</v>
      </c>
      <c r="D129" s="61"/>
      <c r="E129" s="61"/>
      <c r="F129" s="61"/>
      <c r="G129" s="61"/>
      <c r="H129" s="61"/>
      <c r="I129" s="61"/>
      <c r="J129" s="61"/>
      <c r="K129" s="61"/>
      <c r="L129" s="62"/>
      <c r="N129" s="46">
        <v>4</v>
      </c>
      <c r="O129" s="47"/>
      <c r="P129" s="48"/>
      <c r="U129" s="46"/>
      <c r="V129" s="47"/>
      <c r="W129" s="48"/>
      <c r="X129" s="9"/>
      <c r="AB129" s="46"/>
      <c r="AC129" s="47"/>
      <c r="AD129" s="48"/>
    </row>
    <row r="130" spans="3:30" x14ac:dyDescent="0.25">
      <c r="C130" s="74" t="s">
        <v>53</v>
      </c>
      <c r="D130" s="61"/>
      <c r="E130" s="61"/>
      <c r="F130" s="61"/>
      <c r="G130" s="61"/>
      <c r="H130" s="61"/>
      <c r="I130" s="61"/>
      <c r="J130" s="61"/>
      <c r="K130" s="61"/>
      <c r="L130" s="62"/>
      <c r="N130" s="46">
        <v>5</v>
      </c>
      <c r="O130" s="47"/>
      <c r="P130" s="48"/>
      <c r="U130" s="46"/>
      <c r="V130" s="47"/>
      <c r="W130" s="48"/>
      <c r="X130" s="9"/>
      <c r="AB130" s="46"/>
      <c r="AC130" s="47"/>
      <c r="AD130" s="48"/>
    </row>
    <row r="131" spans="3:30" x14ac:dyDescent="0.25">
      <c r="C131" s="74" t="s">
        <v>42</v>
      </c>
      <c r="D131" s="61"/>
      <c r="E131" s="61"/>
      <c r="F131" s="61"/>
      <c r="G131" s="61"/>
      <c r="H131" s="61"/>
      <c r="I131" s="61"/>
      <c r="J131" s="61"/>
      <c r="K131" s="61"/>
      <c r="L131" s="62"/>
      <c r="N131" s="11"/>
      <c r="O131" s="11"/>
      <c r="P131" s="11"/>
      <c r="U131" s="11"/>
      <c r="V131" s="11"/>
      <c r="W131" s="11"/>
      <c r="X131" s="9"/>
      <c r="AB131" s="11"/>
      <c r="AC131" s="11"/>
      <c r="AD131" s="11"/>
    </row>
    <row r="132" spans="3:30" x14ac:dyDescent="0.25">
      <c r="C132" s="74" t="s">
        <v>43</v>
      </c>
      <c r="D132" s="61"/>
      <c r="E132" s="61"/>
      <c r="F132" s="61"/>
      <c r="G132" s="61"/>
      <c r="H132" s="61"/>
      <c r="I132" s="61"/>
      <c r="J132" s="61"/>
      <c r="K132" s="61"/>
      <c r="L132" s="62"/>
      <c r="N132" s="46">
        <v>6</v>
      </c>
      <c r="O132" s="47"/>
      <c r="P132" s="48"/>
      <c r="U132" s="46"/>
      <c r="V132" s="47"/>
      <c r="W132" s="48"/>
      <c r="X132" s="9"/>
      <c r="AB132" s="46"/>
      <c r="AC132" s="47"/>
      <c r="AD132" s="48"/>
    </row>
    <row r="133" spans="3:30" x14ac:dyDescent="0.25">
      <c r="C133" s="74" t="s">
        <v>44</v>
      </c>
      <c r="D133" s="61"/>
      <c r="E133" s="61"/>
      <c r="F133" s="61"/>
      <c r="G133" s="61"/>
      <c r="H133" s="61"/>
      <c r="I133" s="61"/>
      <c r="J133" s="61"/>
      <c r="K133" s="61"/>
      <c r="L133" s="62"/>
      <c r="N133" s="46">
        <v>7</v>
      </c>
      <c r="O133" s="47"/>
      <c r="P133" s="48"/>
      <c r="U133" s="46"/>
      <c r="V133" s="47"/>
      <c r="W133" s="48"/>
      <c r="X133" s="9"/>
      <c r="AB133" s="46"/>
      <c r="AC133" s="47"/>
      <c r="AD133" s="48"/>
    </row>
    <row r="134" spans="3:30" x14ac:dyDescent="0.25">
      <c r="C134" s="147" t="s">
        <v>117</v>
      </c>
      <c r="D134" s="50"/>
      <c r="E134" s="50"/>
      <c r="F134" s="50"/>
      <c r="G134" s="50"/>
      <c r="H134" s="50"/>
      <c r="I134" s="50"/>
      <c r="J134" s="50"/>
      <c r="K134" s="50"/>
      <c r="L134" s="51"/>
      <c r="N134" s="11"/>
      <c r="O134" s="11"/>
      <c r="P134" s="11"/>
      <c r="U134" s="11"/>
      <c r="V134" s="11"/>
      <c r="W134" s="11"/>
      <c r="X134" s="9"/>
      <c r="AB134" s="11"/>
      <c r="AC134" s="11"/>
      <c r="AD134" s="11"/>
    </row>
    <row r="135" spans="3:30" x14ac:dyDescent="0.25">
      <c r="C135" s="74" t="s">
        <v>54</v>
      </c>
      <c r="D135" s="61"/>
      <c r="E135" s="61"/>
      <c r="F135" s="61"/>
      <c r="G135" s="61"/>
      <c r="H135" s="61"/>
      <c r="I135" s="61"/>
      <c r="J135" s="61"/>
      <c r="K135" s="61"/>
      <c r="L135" s="62"/>
      <c r="N135" s="46">
        <v>8</v>
      </c>
      <c r="O135" s="47"/>
      <c r="P135" s="48"/>
      <c r="U135" s="46"/>
      <c r="V135" s="47"/>
      <c r="W135" s="48"/>
      <c r="X135" s="9"/>
      <c r="AB135" s="46"/>
      <c r="AC135" s="47"/>
      <c r="AD135" s="48"/>
    </row>
    <row r="136" spans="3:30" x14ac:dyDescent="0.25">
      <c r="C136" s="74" t="s">
        <v>55</v>
      </c>
      <c r="D136" s="61"/>
      <c r="E136" s="61"/>
      <c r="F136" s="61"/>
      <c r="G136" s="61"/>
      <c r="H136" s="61"/>
      <c r="I136" s="61"/>
      <c r="J136" s="61"/>
      <c r="K136" s="61"/>
      <c r="L136" s="62"/>
      <c r="N136" s="46">
        <v>9</v>
      </c>
      <c r="O136" s="47"/>
      <c r="P136" s="48"/>
      <c r="U136" s="46"/>
      <c r="V136" s="47"/>
      <c r="W136" s="48"/>
      <c r="X136" s="9"/>
      <c r="AB136" s="46"/>
      <c r="AC136" s="47"/>
      <c r="AD136" s="48"/>
    </row>
    <row r="137" spans="3:30" x14ac:dyDescent="0.25">
      <c r="C137" s="74" t="s">
        <v>56</v>
      </c>
      <c r="D137" s="61"/>
      <c r="E137" s="61"/>
      <c r="F137" s="61"/>
      <c r="G137" s="61"/>
      <c r="H137" s="61"/>
      <c r="I137" s="61"/>
      <c r="J137" s="61"/>
      <c r="K137" s="61"/>
      <c r="L137" s="62"/>
      <c r="N137" s="46">
        <v>10</v>
      </c>
      <c r="O137" s="47"/>
      <c r="P137" s="48"/>
      <c r="U137" s="46"/>
      <c r="V137" s="47"/>
      <c r="W137" s="48"/>
      <c r="X137" s="9"/>
      <c r="AB137" s="46"/>
      <c r="AC137" s="47"/>
      <c r="AD137" s="48"/>
    </row>
    <row r="138" spans="3:30" x14ac:dyDescent="0.25">
      <c r="C138" s="74" t="s">
        <v>57</v>
      </c>
      <c r="D138" s="61"/>
      <c r="E138" s="61"/>
      <c r="F138" s="61"/>
      <c r="G138" s="61"/>
      <c r="H138" s="61"/>
      <c r="I138" s="61"/>
      <c r="J138" s="61"/>
      <c r="K138" s="61"/>
      <c r="L138" s="62"/>
      <c r="N138" s="46">
        <v>9</v>
      </c>
      <c r="O138" s="47"/>
      <c r="P138" s="48"/>
      <c r="U138" s="46"/>
      <c r="V138" s="47"/>
      <c r="W138" s="48"/>
      <c r="X138" s="9"/>
      <c r="AB138" s="46"/>
      <c r="AC138" s="47"/>
      <c r="AD138" s="48"/>
    </row>
    <row r="139" spans="3:30" x14ac:dyDescent="0.25">
      <c r="C139" s="74" t="s">
        <v>58</v>
      </c>
      <c r="D139" s="61"/>
      <c r="E139" s="61"/>
      <c r="F139" s="61"/>
      <c r="G139" s="61"/>
      <c r="H139" s="61"/>
      <c r="I139" s="61"/>
      <c r="J139" s="61"/>
      <c r="K139" s="61"/>
      <c r="L139" s="62"/>
      <c r="N139" s="46">
        <v>8</v>
      </c>
      <c r="O139" s="47"/>
      <c r="P139" s="48"/>
      <c r="U139" s="46"/>
      <c r="V139" s="47"/>
      <c r="W139" s="48"/>
      <c r="X139" s="9"/>
      <c r="AB139" s="46"/>
      <c r="AC139" s="47"/>
      <c r="AD139" s="48"/>
    </row>
    <row r="140" spans="3:30" x14ac:dyDescent="0.25">
      <c r="C140" s="74" t="s">
        <v>59</v>
      </c>
      <c r="D140" s="61"/>
      <c r="E140" s="61"/>
      <c r="F140" s="61"/>
      <c r="G140" s="61"/>
      <c r="H140" s="61"/>
      <c r="I140" s="61"/>
      <c r="J140" s="61"/>
      <c r="K140" s="61"/>
      <c r="L140" s="62"/>
      <c r="N140" s="46">
        <v>7</v>
      </c>
      <c r="O140" s="47"/>
      <c r="P140" s="48"/>
      <c r="U140" s="46"/>
      <c r="V140" s="47"/>
      <c r="W140" s="48"/>
      <c r="X140" s="9"/>
      <c r="AB140" s="46"/>
      <c r="AC140" s="47"/>
      <c r="AD140" s="48"/>
    </row>
    <row r="141" spans="3:30" x14ac:dyDescent="0.25">
      <c r="C141" s="74" t="s">
        <v>60</v>
      </c>
      <c r="D141" s="61"/>
      <c r="E141" s="61"/>
      <c r="F141" s="61"/>
      <c r="G141" s="61"/>
      <c r="H141" s="61"/>
      <c r="I141" s="61"/>
      <c r="J141" s="61"/>
      <c r="K141" s="61"/>
      <c r="L141" s="62"/>
      <c r="N141" s="46">
        <v>6</v>
      </c>
      <c r="O141" s="47"/>
      <c r="P141" s="48"/>
      <c r="U141" s="46"/>
      <c r="V141" s="47"/>
      <c r="W141" s="48"/>
      <c r="X141" s="9"/>
      <c r="AB141" s="46"/>
      <c r="AC141" s="47"/>
      <c r="AD141" s="48"/>
    </row>
    <row r="142" spans="3:30" x14ac:dyDescent="0.25">
      <c r="C142" s="74" t="s">
        <v>61</v>
      </c>
      <c r="D142" s="61"/>
      <c r="E142" s="61"/>
      <c r="F142" s="61"/>
      <c r="G142" s="61"/>
      <c r="H142" s="61"/>
      <c r="I142" s="61"/>
      <c r="J142" s="61"/>
      <c r="K142" s="61"/>
      <c r="L142" s="62"/>
      <c r="N142" s="46">
        <v>5</v>
      </c>
      <c r="O142" s="47"/>
      <c r="P142" s="48"/>
      <c r="U142" s="46"/>
      <c r="V142" s="47"/>
      <c r="W142" s="48"/>
      <c r="X142" s="9"/>
      <c r="AB142" s="46"/>
      <c r="AC142" s="47"/>
      <c r="AD142" s="48"/>
    </row>
    <row r="143" spans="3:30" x14ac:dyDescent="0.25">
      <c r="C143" s="74" t="s">
        <v>45</v>
      </c>
      <c r="D143" s="61"/>
      <c r="E143" s="61"/>
      <c r="F143" s="61"/>
      <c r="G143" s="61"/>
      <c r="H143" s="61"/>
      <c r="I143" s="61"/>
      <c r="J143" s="61"/>
      <c r="K143" s="61"/>
      <c r="L143" s="62"/>
      <c r="N143" s="11"/>
      <c r="O143" s="11"/>
      <c r="P143" s="11"/>
      <c r="U143" s="11"/>
      <c r="V143" s="11"/>
      <c r="W143" s="11"/>
      <c r="X143" s="9"/>
      <c r="AB143" s="11"/>
      <c r="AC143" s="11"/>
      <c r="AD143" s="11"/>
    </row>
    <row r="144" spans="3:30" x14ac:dyDescent="0.25">
      <c r="C144" s="74" t="s">
        <v>46</v>
      </c>
      <c r="D144" s="61"/>
      <c r="E144" s="61"/>
      <c r="F144" s="61"/>
      <c r="G144" s="61"/>
      <c r="H144" s="61"/>
      <c r="I144" s="61"/>
      <c r="J144" s="61"/>
      <c r="K144" s="61"/>
      <c r="L144" s="62"/>
      <c r="N144" s="46">
        <v>4</v>
      </c>
      <c r="O144" s="47"/>
      <c r="P144" s="48"/>
      <c r="U144" s="46"/>
      <c r="V144" s="47"/>
      <c r="W144" s="48"/>
      <c r="X144" s="9"/>
      <c r="AB144" s="46"/>
      <c r="AC144" s="47"/>
      <c r="AD144" s="48"/>
    </row>
    <row r="145" spans="3:43" x14ac:dyDescent="0.25">
      <c r="C145" s="74" t="s">
        <v>47</v>
      </c>
      <c r="D145" s="61"/>
      <c r="E145" s="61"/>
      <c r="F145" s="61"/>
      <c r="G145" s="61"/>
      <c r="H145" s="61"/>
      <c r="I145" s="61"/>
      <c r="J145" s="61"/>
      <c r="K145" s="61"/>
      <c r="L145" s="62"/>
      <c r="N145" s="46">
        <v>3</v>
      </c>
      <c r="O145" s="47"/>
      <c r="P145" s="48"/>
      <c r="U145" s="46"/>
      <c r="V145" s="47"/>
      <c r="W145" s="48"/>
      <c r="X145" s="9"/>
      <c r="AB145" s="46"/>
      <c r="AC145" s="47"/>
      <c r="AD145" s="48"/>
    </row>
    <row r="146" spans="3:43" x14ac:dyDescent="0.25">
      <c r="C146" s="74" t="s">
        <v>42</v>
      </c>
      <c r="D146" s="61"/>
      <c r="E146" s="61"/>
      <c r="F146" s="61"/>
      <c r="G146" s="61"/>
      <c r="H146" s="61"/>
      <c r="I146" s="61"/>
      <c r="J146" s="61"/>
      <c r="K146" s="61"/>
      <c r="L146" s="62"/>
      <c r="N146" s="11"/>
      <c r="O146" s="11"/>
      <c r="P146" s="11"/>
      <c r="U146" s="11"/>
      <c r="V146" s="11"/>
      <c r="W146" s="11"/>
      <c r="X146" s="9"/>
      <c r="AB146" s="11"/>
      <c r="AC146" s="11"/>
      <c r="AD146" s="11"/>
    </row>
    <row r="147" spans="3:43" x14ac:dyDescent="0.25">
      <c r="C147" s="176" t="s">
        <v>48</v>
      </c>
      <c r="D147" s="177"/>
      <c r="E147" s="177"/>
      <c r="F147" s="177"/>
      <c r="G147" s="177"/>
      <c r="H147" s="177"/>
      <c r="I147" s="177"/>
      <c r="J147" s="177"/>
      <c r="K147" s="177"/>
      <c r="L147" s="178"/>
      <c r="N147" s="46">
        <v>2</v>
      </c>
      <c r="O147" s="47"/>
      <c r="P147" s="48"/>
      <c r="U147" s="46"/>
      <c r="V147" s="47"/>
      <c r="W147" s="48"/>
      <c r="X147" s="9"/>
      <c r="AB147" s="46"/>
      <c r="AC147" s="47"/>
      <c r="AD147" s="48"/>
    </row>
    <row r="148" spans="3:43" x14ac:dyDescent="0.25">
      <c r="C148" s="8"/>
      <c r="W148" s="9"/>
    </row>
    <row r="149" spans="3:43" x14ac:dyDescent="0.25">
      <c r="C149" s="179" t="s">
        <v>118</v>
      </c>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c r="AA149" s="180"/>
      <c r="AB149" s="180"/>
      <c r="AC149" s="180"/>
      <c r="AD149" s="180"/>
      <c r="AE149" s="73"/>
      <c r="AF149" s="73"/>
      <c r="AG149" s="73"/>
      <c r="AH149" s="73"/>
      <c r="AI149" s="73"/>
      <c r="AJ149" s="73"/>
      <c r="AK149" s="73"/>
      <c r="AL149" s="73"/>
      <c r="AM149" s="73"/>
      <c r="AN149" s="73"/>
      <c r="AO149" s="73"/>
      <c r="AP149" s="73"/>
      <c r="AQ149" s="73"/>
    </row>
    <row r="150" spans="3:43" ht="5.0999999999999996" customHeight="1" x14ac:dyDescent="0.25">
      <c r="C150" s="8"/>
      <c r="W150" s="9"/>
    </row>
    <row r="151" spans="3:43" s="17" customFormat="1" ht="60" customHeight="1" x14ac:dyDescent="0.25">
      <c r="C151" s="63" t="s">
        <v>148</v>
      </c>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row>
    <row r="152" spans="3:43" ht="5.0999999999999996" customHeight="1" x14ac:dyDescent="0.25">
      <c r="C152" s="8"/>
      <c r="W152" s="9"/>
    </row>
    <row r="153" spans="3:43" x14ac:dyDescent="0.25">
      <c r="C153" s="49" t="s">
        <v>119</v>
      </c>
      <c r="D153" s="50"/>
      <c r="E153" s="50"/>
      <c r="F153" s="50"/>
      <c r="G153" s="50"/>
      <c r="H153" s="50"/>
      <c r="I153" s="50"/>
      <c r="J153" s="50"/>
      <c r="K153" s="50"/>
      <c r="L153" s="51"/>
      <c r="N153" s="66" t="s">
        <v>98</v>
      </c>
      <c r="O153" s="69"/>
      <c r="P153" s="69"/>
      <c r="Q153" s="69"/>
      <c r="R153" s="69"/>
      <c r="S153" s="69"/>
      <c r="T153" s="69"/>
      <c r="U153" s="69"/>
      <c r="V153" s="69"/>
      <c r="W153" s="69"/>
      <c r="X153" s="69"/>
      <c r="Y153" s="69"/>
      <c r="Z153" s="69"/>
      <c r="AA153" s="69"/>
      <c r="AB153" s="70"/>
    </row>
    <row r="154" spans="3:43" x14ac:dyDescent="0.25">
      <c r="C154" s="49" t="s">
        <v>66</v>
      </c>
      <c r="D154" s="50"/>
      <c r="E154" s="50"/>
      <c r="F154" s="50"/>
      <c r="G154" s="50"/>
      <c r="H154" s="50"/>
      <c r="I154" s="50"/>
      <c r="J154" s="50"/>
      <c r="K154" s="50"/>
      <c r="L154" s="51"/>
      <c r="N154" s="66" t="s">
        <v>121</v>
      </c>
      <c r="O154" s="69"/>
      <c r="P154" s="69"/>
      <c r="Q154" s="69"/>
      <c r="R154" s="69"/>
      <c r="S154" s="69"/>
      <c r="T154" s="69"/>
      <c r="U154" s="69"/>
      <c r="V154" s="69"/>
      <c r="W154" s="69"/>
      <c r="X154" s="69"/>
      <c r="Y154" s="69"/>
      <c r="Z154" s="69"/>
      <c r="AA154" s="69"/>
      <c r="AB154" s="70"/>
    </row>
    <row r="155" spans="3:43" x14ac:dyDescent="0.25">
      <c r="C155" s="49" t="s">
        <v>67</v>
      </c>
      <c r="D155" s="50"/>
      <c r="E155" s="50"/>
      <c r="F155" s="50"/>
      <c r="G155" s="50"/>
      <c r="H155" s="50"/>
      <c r="I155" s="50"/>
      <c r="J155" s="50"/>
      <c r="K155" s="50"/>
      <c r="L155" s="51"/>
      <c r="N155" s="46"/>
      <c r="O155" s="48"/>
      <c r="W155" s="9"/>
    </row>
    <row r="156" spans="3:43" ht="5.0999999999999996" customHeight="1" x14ac:dyDescent="0.25">
      <c r="C156" s="8"/>
      <c r="W156" s="9"/>
    </row>
    <row r="157" spans="3:43" x14ac:dyDescent="0.25">
      <c r="C157" s="49" t="s">
        <v>124</v>
      </c>
      <c r="D157" s="50"/>
      <c r="E157" s="50"/>
      <c r="F157" s="50"/>
      <c r="G157" s="50"/>
      <c r="H157" s="50"/>
      <c r="I157" s="50"/>
      <c r="J157" s="50"/>
      <c r="K157" s="50"/>
      <c r="L157" s="51"/>
      <c r="N157" s="66" t="s">
        <v>135</v>
      </c>
      <c r="O157" s="69"/>
      <c r="P157" s="69"/>
      <c r="Q157" s="69"/>
      <c r="R157" s="69"/>
      <c r="S157" s="69"/>
      <c r="T157" s="69"/>
      <c r="U157" s="69"/>
      <c r="V157" s="69"/>
      <c r="W157" s="69"/>
      <c r="X157" s="69"/>
      <c r="Y157" s="69"/>
      <c r="Z157" s="69"/>
      <c r="AA157" s="69"/>
      <c r="AB157" s="70"/>
    </row>
    <row r="158" spans="3:43" x14ac:dyDescent="0.25">
      <c r="C158" s="49" t="s">
        <v>66</v>
      </c>
      <c r="D158" s="50"/>
      <c r="E158" s="50"/>
      <c r="F158" s="50"/>
      <c r="G158" s="50"/>
      <c r="H158" s="50"/>
      <c r="I158" s="50"/>
      <c r="J158" s="50"/>
      <c r="K158" s="50"/>
      <c r="L158" s="51"/>
      <c r="N158" s="66" t="s">
        <v>120</v>
      </c>
      <c r="O158" s="69"/>
      <c r="P158" s="69"/>
      <c r="Q158" s="69"/>
      <c r="R158" s="69"/>
      <c r="S158" s="69"/>
      <c r="T158" s="69"/>
      <c r="U158" s="69"/>
      <c r="V158" s="69"/>
      <c r="W158" s="69"/>
      <c r="X158" s="69"/>
      <c r="Y158" s="69"/>
      <c r="Z158" s="69"/>
      <c r="AA158" s="69"/>
      <c r="AB158" s="70"/>
    </row>
    <row r="159" spans="3:43" x14ac:dyDescent="0.25">
      <c r="C159" s="49" t="s">
        <v>67</v>
      </c>
      <c r="D159" s="50"/>
      <c r="E159" s="50"/>
      <c r="F159" s="50"/>
      <c r="G159" s="50"/>
      <c r="H159" s="50"/>
      <c r="I159" s="50"/>
      <c r="J159" s="50"/>
      <c r="K159" s="50"/>
      <c r="L159" s="51"/>
      <c r="N159" s="46"/>
      <c r="O159" s="48"/>
      <c r="W159" s="9"/>
    </row>
    <row r="160" spans="3:43" ht="5.0999999999999996" customHeight="1" x14ac:dyDescent="0.25">
      <c r="C160" s="8"/>
    </row>
    <row r="161" spans="3:28" x14ac:dyDescent="0.25">
      <c r="C161" s="49" t="s">
        <v>125</v>
      </c>
      <c r="D161" s="50"/>
      <c r="E161" s="50"/>
      <c r="F161" s="50"/>
      <c r="G161" s="50"/>
      <c r="H161" s="50"/>
      <c r="I161" s="50"/>
      <c r="J161" s="50"/>
      <c r="K161" s="50"/>
      <c r="L161" s="51"/>
      <c r="N161" s="66" t="s">
        <v>136</v>
      </c>
      <c r="O161" s="69"/>
      <c r="P161" s="69"/>
      <c r="Q161" s="69"/>
      <c r="R161" s="69"/>
      <c r="S161" s="69"/>
      <c r="T161" s="69"/>
      <c r="U161" s="69"/>
      <c r="V161" s="69"/>
      <c r="W161" s="69"/>
      <c r="X161" s="69"/>
      <c r="Y161" s="69"/>
      <c r="Z161" s="69"/>
      <c r="AA161" s="69"/>
      <c r="AB161" s="70"/>
    </row>
    <row r="162" spans="3:28" x14ac:dyDescent="0.25">
      <c r="C162" s="49" t="s">
        <v>66</v>
      </c>
      <c r="D162" s="50"/>
      <c r="E162" s="50"/>
      <c r="F162" s="50"/>
      <c r="G162" s="50"/>
      <c r="H162" s="50"/>
      <c r="I162" s="50"/>
      <c r="J162" s="50"/>
      <c r="K162" s="50"/>
      <c r="L162" s="51"/>
      <c r="N162" s="66" t="s">
        <v>123</v>
      </c>
      <c r="O162" s="69"/>
      <c r="P162" s="69"/>
      <c r="Q162" s="69"/>
      <c r="R162" s="69"/>
      <c r="S162" s="69"/>
      <c r="T162" s="69"/>
      <c r="U162" s="69"/>
      <c r="V162" s="69"/>
      <c r="W162" s="69"/>
      <c r="X162" s="69"/>
      <c r="Y162" s="69"/>
      <c r="Z162" s="69"/>
      <c r="AA162" s="69"/>
      <c r="AB162" s="70"/>
    </row>
    <row r="163" spans="3:28" x14ac:dyDescent="0.25">
      <c r="C163" s="49" t="s">
        <v>67</v>
      </c>
      <c r="D163" s="50"/>
      <c r="E163" s="50"/>
      <c r="F163" s="50"/>
      <c r="G163" s="50"/>
      <c r="H163" s="50"/>
      <c r="I163" s="50"/>
      <c r="J163" s="50"/>
      <c r="K163" s="50"/>
      <c r="L163" s="51"/>
      <c r="N163" s="46"/>
      <c r="O163" s="48"/>
      <c r="W163" s="9"/>
    </row>
    <row r="164" spans="3:28" ht="5.0999999999999996" customHeight="1" x14ac:dyDescent="0.25">
      <c r="C164" s="8"/>
    </row>
    <row r="165" spans="3:28" x14ac:dyDescent="0.25">
      <c r="C165" s="49" t="s">
        <v>126</v>
      </c>
      <c r="D165" s="50"/>
      <c r="E165" s="50"/>
      <c r="F165" s="50"/>
      <c r="G165" s="50"/>
      <c r="H165" s="50"/>
      <c r="I165" s="50"/>
      <c r="J165" s="50"/>
      <c r="K165" s="50"/>
      <c r="L165" s="51"/>
      <c r="N165" s="66" t="s">
        <v>137</v>
      </c>
      <c r="O165" s="69"/>
      <c r="P165" s="69"/>
      <c r="Q165" s="69"/>
      <c r="R165" s="69"/>
      <c r="S165" s="69"/>
      <c r="T165" s="69"/>
      <c r="U165" s="69"/>
      <c r="V165" s="69"/>
      <c r="W165" s="69"/>
      <c r="X165" s="69"/>
      <c r="Y165" s="69"/>
      <c r="Z165" s="69"/>
      <c r="AA165" s="69"/>
      <c r="AB165" s="70"/>
    </row>
    <row r="166" spans="3:28" x14ac:dyDescent="0.25">
      <c r="C166" s="49" t="s">
        <v>66</v>
      </c>
      <c r="D166" s="50"/>
      <c r="E166" s="50"/>
      <c r="F166" s="50"/>
      <c r="G166" s="50"/>
      <c r="H166" s="50"/>
      <c r="I166" s="50"/>
      <c r="J166" s="50"/>
      <c r="K166" s="50"/>
      <c r="L166" s="51"/>
      <c r="N166" s="66"/>
      <c r="O166" s="69"/>
      <c r="P166" s="69"/>
      <c r="Q166" s="69"/>
      <c r="R166" s="69"/>
      <c r="S166" s="69"/>
      <c r="T166" s="69"/>
      <c r="U166" s="69"/>
      <c r="V166" s="69"/>
      <c r="W166" s="69"/>
      <c r="X166" s="69"/>
      <c r="Y166" s="69"/>
      <c r="Z166" s="69"/>
      <c r="AA166" s="69"/>
      <c r="AB166" s="70"/>
    </row>
    <row r="167" spans="3:28" x14ac:dyDescent="0.25">
      <c r="C167" s="49" t="s">
        <v>67</v>
      </c>
      <c r="D167" s="50"/>
      <c r="E167" s="50"/>
      <c r="F167" s="50"/>
      <c r="G167" s="50"/>
      <c r="H167" s="50"/>
      <c r="I167" s="50"/>
      <c r="J167" s="50"/>
      <c r="K167" s="50"/>
      <c r="L167" s="51"/>
      <c r="N167" s="46"/>
      <c r="O167" s="48"/>
      <c r="W167" s="9"/>
    </row>
    <row r="168" spans="3:28" ht="5.0999999999999996" customHeight="1" x14ac:dyDescent="0.25">
      <c r="C168" s="8"/>
    </row>
    <row r="169" spans="3:28" x14ac:dyDescent="0.25">
      <c r="C169" s="49" t="s">
        <v>127</v>
      </c>
      <c r="D169" s="50"/>
      <c r="E169" s="50"/>
      <c r="F169" s="50"/>
      <c r="G169" s="50"/>
      <c r="H169" s="50"/>
      <c r="I169" s="50"/>
      <c r="J169" s="50"/>
      <c r="K169" s="50"/>
      <c r="L169" s="51"/>
      <c r="N169" s="66" t="s">
        <v>138</v>
      </c>
      <c r="O169" s="69"/>
      <c r="P169" s="69"/>
      <c r="Q169" s="69"/>
      <c r="R169" s="69"/>
      <c r="S169" s="69"/>
      <c r="T169" s="69"/>
      <c r="U169" s="69"/>
      <c r="V169" s="69"/>
      <c r="W169" s="69"/>
      <c r="X169" s="69"/>
      <c r="Y169" s="69"/>
      <c r="Z169" s="69"/>
      <c r="AA169" s="69"/>
      <c r="AB169" s="70"/>
    </row>
    <row r="170" spans="3:28" x14ac:dyDescent="0.25">
      <c r="C170" s="49" t="s">
        <v>66</v>
      </c>
      <c r="D170" s="50"/>
      <c r="E170" s="50"/>
      <c r="F170" s="50"/>
      <c r="G170" s="50"/>
      <c r="H170" s="50"/>
      <c r="I170" s="50"/>
      <c r="J170" s="50"/>
      <c r="K170" s="50"/>
      <c r="L170" s="51"/>
      <c r="N170" s="66"/>
      <c r="O170" s="69"/>
      <c r="P170" s="69"/>
      <c r="Q170" s="69"/>
      <c r="R170" s="69"/>
      <c r="S170" s="69"/>
      <c r="T170" s="69"/>
      <c r="U170" s="69"/>
      <c r="V170" s="69"/>
      <c r="W170" s="69"/>
      <c r="X170" s="69"/>
      <c r="Y170" s="69"/>
      <c r="Z170" s="69"/>
      <c r="AA170" s="69"/>
      <c r="AB170" s="70"/>
    </row>
    <row r="171" spans="3:28" x14ac:dyDescent="0.25">
      <c r="C171" s="49" t="s">
        <v>67</v>
      </c>
      <c r="D171" s="50"/>
      <c r="E171" s="50"/>
      <c r="F171" s="50"/>
      <c r="G171" s="50"/>
      <c r="H171" s="50"/>
      <c r="I171" s="50"/>
      <c r="J171" s="50"/>
      <c r="K171" s="50"/>
      <c r="L171" s="51"/>
      <c r="N171" s="46"/>
      <c r="O171" s="48"/>
      <c r="W171" s="9"/>
    </row>
    <row r="172" spans="3:28" ht="5.0999999999999996" customHeight="1" x14ac:dyDescent="0.25">
      <c r="C172" s="8"/>
    </row>
    <row r="173" spans="3:28" x14ac:dyDescent="0.25">
      <c r="C173" s="49" t="s">
        <v>128</v>
      </c>
      <c r="D173" s="50"/>
      <c r="E173" s="50"/>
      <c r="F173" s="50"/>
      <c r="G173" s="50"/>
      <c r="H173" s="50"/>
      <c r="I173" s="50"/>
      <c r="J173" s="50"/>
      <c r="K173" s="50"/>
      <c r="L173" s="51"/>
      <c r="N173" s="66" t="s">
        <v>139</v>
      </c>
      <c r="O173" s="69"/>
      <c r="P173" s="69"/>
      <c r="Q173" s="69"/>
      <c r="R173" s="69"/>
      <c r="S173" s="69"/>
      <c r="T173" s="69"/>
      <c r="U173" s="69"/>
      <c r="V173" s="69"/>
      <c r="W173" s="69"/>
      <c r="X173" s="69"/>
      <c r="Y173" s="69"/>
      <c r="Z173" s="69"/>
      <c r="AA173" s="69"/>
      <c r="AB173" s="70"/>
    </row>
    <row r="174" spans="3:28" x14ac:dyDescent="0.25">
      <c r="C174" s="49" t="s">
        <v>66</v>
      </c>
      <c r="D174" s="50"/>
      <c r="E174" s="50"/>
      <c r="F174" s="50"/>
      <c r="G174" s="50"/>
      <c r="H174" s="50"/>
      <c r="I174" s="50"/>
      <c r="J174" s="50"/>
      <c r="K174" s="50"/>
      <c r="L174" s="51"/>
      <c r="N174" s="66"/>
      <c r="O174" s="69"/>
      <c r="P174" s="69"/>
      <c r="Q174" s="69"/>
      <c r="R174" s="69"/>
      <c r="S174" s="69"/>
      <c r="T174" s="69"/>
      <c r="U174" s="69"/>
      <c r="V174" s="69"/>
      <c r="W174" s="69"/>
      <c r="X174" s="69"/>
      <c r="Y174" s="69"/>
      <c r="Z174" s="69"/>
      <c r="AA174" s="69"/>
      <c r="AB174" s="70"/>
    </row>
    <row r="175" spans="3:28" x14ac:dyDescent="0.25">
      <c r="C175" s="49" t="s">
        <v>67</v>
      </c>
      <c r="D175" s="50"/>
      <c r="E175" s="50"/>
      <c r="F175" s="50"/>
      <c r="G175" s="50"/>
      <c r="H175" s="50"/>
      <c r="I175" s="50"/>
      <c r="J175" s="50"/>
      <c r="K175" s="50"/>
      <c r="L175" s="51"/>
      <c r="N175" s="46"/>
      <c r="O175" s="48"/>
      <c r="W175" s="9"/>
    </row>
    <row r="176" spans="3:28" ht="5.0999999999999996" customHeight="1" x14ac:dyDescent="0.25">
      <c r="C176" s="8"/>
    </row>
    <row r="177" spans="3:28" x14ac:dyDescent="0.25">
      <c r="C177" s="49" t="s">
        <v>129</v>
      </c>
      <c r="D177" s="50"/>
      <c r="E177" s="50"/>
      <c r="F177" s="50"/>
      <c r="G177" s="50"/>
      <c r="H177" s="50"/>
      <c r="I177" s="50"/>
      <c r="J177" s="50"/>
      <c r="K177" s="50"/>
      <c r="L177" s="51"/>
      <c r="N177" s="66" t="s">
        <v>140</v>
      </c>
      <c r="O177" s="69"/>
      <c r="P177" s="69"/>
      <c r="Q177" s="69"/>
      <c r="R177" s="69"/>
      <c r="S177" s="69"/>
      <c r="T177" s="69"/>
      <c r="U177" s="69"/>
      <c r="V177" s="69"/>
      <c r="W177" s="69"/>
      <c r="X177" s="69"/>
      <c r="Y177" s="69"/>
      <c r="Z177" s="69"/>
      <c r="AA177" s="69"/>
      <c r="AB177" s="70"/>
    </row>
    <row r="178" spans="3:28" x14ac:dyDescent="0.25">
      <c r="C178" s="49" t="s">
        <v>66</v>
      </c>
      <c r="D178" s="50"/>
      <c r="E178" s="50"/>
      <c r="F178" s="50"/>
      <c r="G178" s="50"/>
      <c r="H178" s="50"/>
      <c r="I178" s="50"/>
      <c r="J178" s="50"/>
      <c r="K178" s="50"/>
      <c r="L178" s="51"/>
      <c r="N178" s="66"/>
      <c r="O178" s="69"/>
      <c r="P178" s="69"/>
      <c r="Q178" s="69"/>
      <c r="R178" s="69"/>
      <c r="S178" s="69"/>
      <c r="T178" s="69"/>
      <c r="U178" s="69"/>
      <c r="V178" s="69"/>
      <c r="W178" s="69"/>
      <c r="X178" s="69"/>
      <c r="Y178" s="69"/>
      <c r="Z178" s="69"/>
      <c r="AA178" s="69"/>
      <c r="AB178" s="70"/>
    </row>
    <row r="179" spans="3:28" x14ac:dyDescent="0.25">
      <c r="C179" s="49" t="s">
        <v>67</v>
      </c>
      <c r="D179" s="50"/>
      <c r="E179" s="50"/>
      <c r="F179" s="50"/>
      <c r="G179" s="50"/>
      <c r="H179" s="50"/>
      <c r="I179" s="50"/>
      <c r="J179" s="50"/>
      <c r="K179" s="50"/>
      <c r="L179" s="51"/>
      <c r="N179" s="46"/>
      <c r="O179" s="48"/>
      <c r="W179" s="9"/>
    </row>
    <row r="180" spans="3:28" ht="5.0999999999999996" customHeight="1" x14ac:dyDescent="0.25">
      <c r="C180" s="8"/>
      <c r="W180" s="9"/>
    </row>
    <row r="181" spans="3:28" x14ac:dyDescent="0.25">
      <c r="C181" s="49" t="s">
        <v>130</v>
      </c>
      <c r="D181" s="50"/>
      <c r="E181" s="50"/>
      <c r="F181" s="50"/>
      <c r="G181" s="50"/>
      <c r="H181" s="50"/>
      <c r="I181" s="50"/>
      <c r="J181" s="50"/>
      <c r="K181" s="50"/>
      <c r="L181" s="51"/>
      <c r="N181" s="66" t="s">
        <v>141</v>
      </c>
      <c r="O181" s="69"/>
      <c r="P181" s="69"/>
      <c r="Q181" s="69"/>
      <c r="R181" s="69"/>
      <c r="S181" s="69"/>
      <c r="T181" s="69"/>
      <c r="U181" s="69"/>
      <c r="V181" s="69"/>
      <c r="W181" s="69"/>
      <c r="X181" s="69"/>
      <c r="Y181" s="69"/>
      <c r="Z181" s="69"/>
      <c r="AA181" s="69"/>
      <c r="AB181" s="70"/>
    </row>
    <row r="182" spans="3:28" x14ac:dyDescent="0.25">
      <c r="C182" s="49" t="s">
        <v>66</v>
      </c>
      <c r="D182" s="50"/>
      <c r="E182" s="50"/>
      <c r="F182" s="50"/>
      <c r="G182" s="50"/>
      <c r="H182" s="50"/>
      <c r="I182" s="50"/>
      <c r="J182" s="50"/>
      <c r="K182" s="50"/>
      <c r="L182" s="51"/>
      <c r="N182" s="66" t="s">
        <v>122</v>
      </c>
      <c r="O182" s="69"/>
      <c r="P182" s="69"/>
      <c r="Q182" s="69"/>
      <c r="R182" s="69"/>
      <c r="S182" s="69"/>
      <c r="T182" s="69"/>
      <c r="U182" s="69"/>
      <c r="V182" s="69"/>
      <c r="W182" s="69"/>
      <c r="X182" s="69"/>
      <c r="Y182" s="69"/>
      <c r="Z182" s="69"/>
      <c r="AA182" s="69"/>
      <c r="AB182" s="70"/>
    </row>
    <row r="183" spans="3:28" x14ac:dyDescent="0.25">
      <c r="C183" s="49" t="s">
        <v>67</v>
      </c>
      <c r="D183" s="50"/>
      <c r="E183" s="50"/>
      <c r="F183" s="50"/>
      <c r="G183" s="50"/>
      <c r="H183" s="50"/>
      <c r="I183" s="50"/>
      <c r="J183" s="50"/>
      <c r="K183" s="50"/>
      <c r="L183" s="51"/>
      <c r="N183" s="46"/>
      <c r="O183" s="48"/>
      <c r="W183" s="9"/>
    </row>
    <row r="184" spans="3:28" ht="5.0999999999999996" customHeight="1" x14ac:dyDescent="0.25">
      <c r="C184" s="8"/>
    </row>
    <row r="185" spans="3:28" x14ac:dyDescent="0.25">
      <c r="C185" s="49" t="s">
        <v>131</v>
      </c>
      <c r="D185" s="50"/>
      <c r="E185" s="50"/>
      <c r="F185" s="50"/>
      <c r="G185" s="50"/>
      <c r="H185" s="50"/>
      <c r="I185" s="50"/>
      <c r="J185" s="50"/>
      <c r="K185" s="50"/>
      <c r="L185" s="51"/>
      <c r="N185" s="66" t="s">
        <v>142</v>
      </c>
      <c r="O185" s="69"/>
      <c r="P185" s="69"/>
      <c r="Q185" s="69"/>
      <c r="R185" s="69"/>
      <c r="S185" s="69"/>
      <c r="T185" s="69"/>
      <c r="U185" s="69"/>
      <c r="V185" s="69"/>
      <c r="W185" s="69"/>
      <c r="X185" s="69"/>
      <c r="Y185" s="69"/>
      <c r="Z185" s="69"/>
      <c r="AA185" s="69"/>
      <c r="AB185" s="70"/>
    </row>
    <row r="186" spans="3:28" x14ac:dyDescent="0.25">
      <c r="C186" s="49" t="s">
        <v>66</v>
      </c>
      <c r="D186" s="50"/>
      <c r="E186" s="50"/>
      <c r="F186" s="50"/>
      <c r="G186" s="50"/>
      <c r="H186" s="50"/>
      <c r="I186" s="50"/>
      <c r="J186" s="50"/>
      <c r="K186" s="50"/>
      <c r="L186" s="51"/>
      <c r="N186" s="66"/>
      <c r="O186" s="69"/>
      <c r="P186" s="69"/>
      <c r="Q186" s="69"/>
      <c r="R186" s="69"/>
      <c r="S186" s="69"/>
      <c r="T186" s="69"/>
      <c r="U186" s="69"/>
      <c r="V186" s="69"/>
      <c r="W186" s="69"/>
      <c r="X186" s="69"/>
      <c r="Y186" s="69"/>
      <c r="Z186" s="69"/>
      <c r="AA186" s="69"/>
      <c r="AB186" s="70"/>
    </row>
    <row r="187" spans="3:28" x14ac:dyDescent="0.25">
      <c r="C187" s="49" t="s">
        <v>67</v>
      </c>
      <c r="D187" s="50"/>
      <c r="E187" s="50"/>
      <c r="F187" s="50"/>
      <c r="G187" s="50"/>
      <c r="H187" s="50"/>
      <c r="I187" s="50"/>
      <c r="J187" s="50"/>
      <c r="K187" s="50"/>
      <c r="L187" s="51"/>
      <c r="N187" s="46"/>
      <c r="O187" s="48"/>
      <c r="W187" s="9"/>
    </row>
    <row r="188" spans="3:28" ht="5.0999999999999996" customHeight="1" x14ac:dyDescent="0.25">
      <c r="C188" s="8"/>
    </row>
    <row r="189" spans="3:28" x14ac:dyDescent="0.25">
      <c r="C189" s="49" t="s">
        <v>132</v>
      </c>
      <c r="D189" s="50"/>
      <c r="E189" s="50"/>
      <c r="F189" s="50"/>
      <c r="G189" s="50"/>
      <c r="H189" s="50"/>
      <c r="I189" s="50"/>
      <c r="J189" s="50"/>
      <c r="K189" s="50"/>
      <c r="L189" s="51"/>
      <c r="N189" s="66" t="s">
        <v>143</v>
      </c>
      <c r="O189" s="69"/>
      <c r="P189" s="69"/>
      <c r="Q189" s="69"/>
      <c r="R189" s="69"/>
      <c r="S189" s="69"/>
      <c r="T189" s="69"/>
      <c r="U189" s="69"/>
      <c r="V189" s="69"/>
      <c r="W189" s="69"/>
      <c r="X189" s="69"/>
      <c r="Y189" s="69"/>
      <c r="Z189" s="69"/>
      <c r="AA189" s="69"/>
      <c r="AB189" s="70"/>
    </row>
    <row r="190" spans="3:28" x14ac:dyDescent="0.25">
      <c r="C190" s="49" t="s">
        <v>66</v>
      </c>
      <c r="D190" s="50"/>
      <c r="E190" s="50"/>
      <c r="F190" s="50"/>
      <c r="G190" s="50"/>
      <c r="H190" s="50"/>
      <c r="I190" s="50"/>
      <c r="J190" s="50"/>
      <c r="K190" s="50"/>
      <c r="L190" s="51"/>
      <c r="N190" s="66"/>
      <c r="O190" s="69"/>
      <c r="P190" s="69"/>
      <c r="Q190" s="69"/>
      <c r="R190" s="69"/>
      <c r="S190" s="69"/>
      <c r="T190" s="69"/>
      <c r="U190" s="69"/>
      <c r="V190" s="69"/>
      <c r="W190" s="69"/>
      <c r="X190" s="69"/>
      <c r="Y190" s="69"/>
      <c r="Z190" s="69"/>
      <c r="AA190" s="69"/>
      <c r="AB190" s="70"/>
    </row>
    <row r="191" spans="3:28" x14ac:dyDescent="0.25">
      <c r="C191" s="49" t="s">
        <v>67</v>
      </c>
      <c r="D191" s="50"/>
      <c r="E191" s="50"/>
      <c r="F191" s="50"/>
      <c r="G191" s="50"/>
      <c r="H191" s="50"/>
      <c r="I191" s="50"/>
      <c r="J191" s="50"/>
      <c r="K191" s="50"/>
      <c r="L191" s="51"/>
      <c r="N191" s="46"/>
      <c r="O191" s="48"/>
      <c r="W191" s="9"/>
    </row>
    <row r="192" spans="3:28" ht="5.0999999999999996" customHeight="1" x14ac:dyDescent="0.25">
      <c r="C192" s="8"/>
    </row>
    <row r="193" spans="3:43" x14ac:dyDescent="0.25">
      <c r="C193" s="49" t="s">
        <v>133</v>
      </c>
      <c r="D193" s="50"/>
      <c r="E193" s="50"/>
      <c r="F193" s="50"/>
      <c r="G193" s="50"/>
      <c r="H193" s="50"/>
      <c r="I193" s="50"/>
      <c r="J193" s="50"/>
      <c r="K193" s="50"/>
      <c r="L193" s="51"/>
      <c r="N193" s="66" t="s">
        <v>144</v>
      </c>
      <c r="O193" s="69"/>
      <c r="P193" s="69"/>
      <c r="Q193" s="69"/>
      <c r="R193" s="69"/>
      <c r="S193" s="69"/>
      <c r="T193" s="69"/>
      <c r="U193" s="69"/>
      <c r="V193" s="69"/>
      <c r="W193" s="69"/>
      <c r="X193" s="69"/>
      <c r="Y193" s="69"/>
      <c r="Z193" s="69"/>
      <c r="AA193" s="69"/>
      <c r="AB193" s="70"/>
    </row>
    <row r="194" spans="3:43" x14ac:dyDescent="0.25">
      <c r="C194" s="49" t="s">
        <v>66</v>
      </c>
      <c r="D194" s="50"/>
      <c r="E194" s="50"/>
      <c r="F194" s="50"/>
      <c r="G194" s="50"/>
      <c r="H194" s="50"/>
      <c r="I194" s="50"/>
      <c r="J194" s="50"/>
      <c r="K194" s="50"/>
      <c r="L194" s="51"/>
      <c r="N194" s="66"/>
      <c r="O194" s="69"/>
      <c r="P194" s="69"/>
      <c r="Q194" s="69"/>
      <c r="R194" s="69"/>
      <c r="S194" s="69"/>
      <c r="T194" s="69"/>
      <c r="U194" s="69"/>
      <c r="V194" s="69"/>
      <c r="W194" s="69"/>
      <c r="X194" s="69"/>
      <c r="Y194" s="69"/>
      <c r="Z194" s="69"/>
      <c r="AA194" s="69"/>
      <c r="AB194" s="70"/>
    </row>
    <row r="195" spans="3:43" x14ac:dyDescent="0.25">
      <c r="C195" s="49" t="s">
        <v>67</v>
      </c>
      <c r="D195" s="50"/>
      <c r="E195" s="50"/>
      <c r="F195" s="50"/>
      <c r="G195" s="50"/>
      <c r="H195" s="50"/>
      <c r="I195" s="50"/>
      <c r="J195" s="50"/>
      <c r="K195" s="50"/>
      <c r="L195" s="51"/>
      <c r="N195" s="46"/>
      <c r="O195" s="48"/>
      <c r="W195" s="9"/>
    </row>
    <row r="196" spans="3:43" ht="5.0999999999999996" customHeight="1" x14ac:dyDescent="0.25">
      <c r="C196" s="8"/>
    </row>
    <row r="197" spans="3:43" x14ac:dyDescent="0.25">
      <c r="C197" s="49" t="s">
        <v>134</v>
      </c>
      <c r="D197" s="50"/>
      <c r="E197" s="50"/>
      <c r="F197" s="50"/>
      <c r="G197" s="50"/>
      <c r="H197" s="50"/>
      <c r="I197" s="50"/>
      <c r="J197" s="50"/>
      <c r="K197" s="50"/>
      <c r="L197" s="51"/>
      <c r="N197" s="66" t="s">
        <v>145</v>
      </c>
      <c r="O197" s="69"/>
      <c r="P197" s="69"/>
      <c r="Q197" s="69"/>
      <c r="R197" s="69"/>
      <c r="S197" s="69"/>
      <c r="T197" s="69"/>
      <c r="U197" s="69"/>
      <c r="V197" s="69"/>
      <c r="W197" s="69"/>
      <c r="X197" s="69"/>
      <c r="Y197" s="69"/>
      <c r="Z197" s="69"/>
      <c r="AA197" s="69"/>
      <c r="AB197" s="70"/>
    </row>
    <row r="198" spans="3:43" x14ac:dyDescent="0.25">
      <c r="C198" s="49" t="s">
        <v>66</v>
      </c>
      <c r="D198" s="50"/>
      <c r="E198" s="50"/>
      <c r="F198" s="50"/>
      <c r="G198" s="50"/>
      <c r="H198" s="50"/>
      <c r="I198" s="50"/>
      <c r="J198" s="50"/>
      <c r="K198" s="50"/>
      <c r="L198" s="51"/>
      <c r="N198" s="66" t="s">
        <v>120</v>
      </c>
      <c r="O198" s="69"/>
      <c r="P198" s="69"/>
      <c r="Q198" s="69"/>
      <c r="R198" s="69"/>
      <c r="S198" s="69"/>
      <c r="T198" s="69"/>
      <c r="U198" s="69"/>
      <c r="V198" s="69"/>
      <c r="W198" s="69"/>
      <c r="X198" s="69"/>
      <c r="Y198" s="69"/>
      <c r="Z198" s="69"/>
      <c r="AA198" s="69"/>
      <c r="AB198" s="70"/>
    </row>
    <row r="199" spans="3:43" x14ac:dyDescent="0.25">
      <c r="C199" s="49" t="s">
        <v>67</v>
      </c>
      <c r="D199" s="50"/>
      <c r="E199" s="50"/>
      <c r="F199" s="50"/>
      <c r="G199" s="50"/>
      <c r="H199" s="50"/>
      <c r="I199" s="50"/>
      <c r="J199" s="50"/>
      <c r="K199" s="50"/>
      <c r="L199" s="51"/>
      <c r="N199" s="46">
        <v>50</v>
      </c>
      <c r="O199" s="48"/>
      <c r="W199" s="9"/>
    </row>
    <row r="201" spans="3:43" s="17" customFormat="1" ht="24.95" customHeight="1" x14ac:dyDescent="0.25">
      <c r="C201" s="86" t="s">
        <v>189</v>
      </c>
      <c r="D201" s="87"/>
      <c r="E201" s="87"/>
      <c r="F201" s="87"/>
      <c r="G201" s="87"/>
      <c r="H201" s="87"/>
      <c r="I201" s="87"/>
      <c r="J201" s="87"/>
      <c r="K201" s="87"/>
      <c r="L201" s="88"/>
      <c r="N201" s="89" t="s">
        <v>82</v>
      </c>
      <c r="O201" s="90"/>
      <c r="P201" s="90"/>
      <c r="Q201" s="91"/>
      <c r="S201" s="161" t="s">
        <v>68</v>
      </c>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3"/>
    </row>
    <row r="202" spans="3:43" ht="5.0999999999999996" customHeight="1" x14ac:dyDescent="0.25">
      <c r="N202" s="11"/>
      <c r="O202" s="11"/>
      <c r="P202" s="11"/>
      <c r="Q202" s="11"/>
    </row>
    <row r="203" spans="3:43" x14ac:dyDescent="0.25">
      <c r="C203" s="49" t="s">
        <v>98</v>
      </c>
      <c r="D203" s="50"/>
      <c r="E203" s="50"/>
      <c r="F203" s="50"/>
      <c r="G203" s="50"/>
      <c r="H203" s="50"/>
      <c r="I203" s="50"/>
      <c r="J203" s="50"/>
      <c r="K203" s="50"/>
      <c r="L203" s="51"/>
      <c r="N203" s="46">
        <v>40</v>
      </c>
      <c r="O203" s="47"/>
      <c r="P203" s="47"/>
      <c r="Q203" s="48"/>
      <c r="S203" s="66"/>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8"/>
    </row>
    <row r="204" spans="3:43" x14ac:dyDescent="0.25">
      <c r="C204" s="49" t="s">
        <v>135</v>
      </c>
      <c r="D204" s="50"/>
      <c r="E204" s="50"/>
      <c r="F204" s="50"/>
      <c r="G204" s="50"/>
      <c r="H204" s="50"/>
      <c r="I204" s="50"/>
      <c r="J204" s="50"/>
      <c r="K204" s="50"/>
      <c r="L204" s="51"/>
      <c r="N204" s="46">
        <v>45</v>
      </c>
      <c r="O204" s="47"/>
      <c r="P204" s="47"/>
      <c r="Q204" s="48"/>
      <c r="S204" s="66"/>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8"/>
    </row>
    <row r="205" spans="3:43" x14ac:dyDescent="0.25">
      <c r="C205" s="49" t="s">
        <v>136</v>
      </c>
      <c r="D205" s="50"/>
      <c r="E205" s="50"/>
      <c r="F205" s="50"/>
      <c r="G205" s="50"/>
      <c r="H205" s="50"/>
      <c r="I205" s="50"/>
      <c r="J205" s="50"/>
      <c r="K205" s="50"/>
      <c r="L205" s="51"/>
      <c r="N205" s="46">
        <v>38.5</v>
      </c>
      <c r="O205" s="47"/>
      <c r="P205" s="47"/>
      <c r="Q205" s="48"/>
      <c r="S205" s="66"/>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8"/>
    </row>
    <row r="206" spans="3:43" x14ac:dyDescent="0.25">
      <c r="C206" s="49" t="s">
        <v>137</v>
      </c>
      <c r="D206" s="50"/>
      <c r="E206" s="50"/>
      <c r="F206" s="50"/>
      <c r="G206" s="50"/>
      <c r="H206" s="50"/>
      <c r="I206" s="50"/>
      <c r="J206" s="50"/>
      <c r="K206" s="50"/>
      <c r="L206" s="51"/>
      <c r="N206" s="46"/>
      <c r="O206" s="47"/>
      <c r="P206" s="47"/>
      <c r="Q206" s="48"/>
      <c r="S206" s="66"/>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8"/>
    </row>
    <row r="207" spans="3:43" x14ac:dyDescent="0.25">
      <c r="C207" s="49" t="s">
        <v>138</v>
      </c>
      <c r="D207" s="50"/>
      <c r="E207" s="50"/>
      <c r="F207" s="50"/>
      <c r="G207" s="50"/>
      <c r="H207" s="50"/>
      <c r="I207" s="50"/>
      <c r="J207" s="50"/>
      <c r="K207" s="50"/>
      <c r="L207" s="51"/>
      <c r="N207" s="46"/>
      <c r="O207" s="47"/>
      <c r="P207" s="47"/>
      <c r="Q207" s="48"/>
      <c r="S207" s="66"/>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8"/>
    </row>
    <row r="208" spans="3:43" x14ac:dyDescent="0.25">
      <c r="C208" s="49" t="s">
        <v>139</v>
      </c>
      <c r="D208" s="50"/>
      <c r="E208" s="50"/>
      <c r="F208" s="50"/>
      <c r="G208" s="50"/>
      <c r="H208" s="50"/>
      <c r="I208" s="50"/>
      <c r="J208" s="50"/>
      <c r="K208" s="50"/>
      <c r="L208" s="51"/>
      <c r="N208" s="46"/>
      <c r="O208" s="47"/>
      <c r="P208" s="47"/>
      <c r="Q208" s="48"/>
      <c r="S208" s="66"/>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8"/>
    </row>
    <row r="209" spans="3:43" x14ac:dyDescent="0.25">
      <c r="C209" s="49" t="s">
        <v>140</v>
      </c>
      <c r="D209" s="50"/>
      <c r="E209" s="50"/>
      <c r="F209" s="50"/>
      <c r="G209" s="50"/>
      <c r="H209" s="50"/>
      <c r="I209" s="50"/>
      <c r="J209" s="50"/>
      <c r="K209" s="50"/>
      <c r="L209" s="51"/>
      <c r="N209" s="46"/>
      <c r="O209" s="47"/>
      <c r="P209" s="47"/>
      <c r="Q209" s="48"/>
      <c r="S209" s="66"/>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8"/>
    </row>
    <row r="210" spans="3:43" x14ac:dyDescent="0.25">
      <c r="C210" s="49" t="s">
        <v>141</v>
      </c>
      <c r="D210" s="50"/>
      <c r="E210" s="50"/>
      <c r="F210" s="50"/>
      <c r="G210" s="50"/>
      <c r="H210" s="50"/>
      <c r="I210" s="50"/>
      <c r="J210" s="50"/>
      <c r="K210" s="50"/>
      <c r="L210" s="51"/>
      <c r="N210" s="46"/>
      <c r="O210" s="47"/>
      <c r="P210" s="47"/>
      <c r="Q210" s="48"/>
      <c r="S210" s="66"/>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8"/>
    </row>
    <row r="211" spans="3:43" x14ac:dyDescent="0.25">
      <c r="C211" s="49" t="s">
        <v>142</v>
      </c>
      <c r="D211" s="50"/>
      <c r="E211" s="50"/>
      <c r="F211" s="50"/>
      <c r="G211" s="50"/>
      <c r="H211" s="50"/>
      <c r="I211" s="50"/>
      <c r="J211" s="50"/>
      <c r="K211" s="50"/>
      <c r="L211" s="51"/>
      <c r="N211" s="46"/>
      <c r="O211" s="47"/>
      <c r="P211" s="47"/>
      <c r="Q211" s="48"/>
      <c r="S211" s="66"/>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8"/>
    </row>
    <row r="212" spans="3:43" x14ac:dyDescent="0.25">
      <c r="C212" s="49" t="s">
        <v>143</v>
      </c>
      <c r="D212" s="50"/>
      <c r="E212" s="50"/>
      <c r="F212" s="50"/>
      <c r="G212" s="50"/>
      <c r="H212" s="50"/>
      <c r="I212" s="50"/>
      <c r="J212" s="50"/>
      <c r="K212" s="50"/>
      <c r="L212" s="51"/>
      <c r="N212" s="46"/>
      <c r="O212" s="47"/>
      <c r="P212" s="47"/>
      <c r="Q212" s="48"/>
      <c r="S212" s="66"/>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8"/>
    </row>
    <row r="213" spans="3:43" x14ac:dyDescent="0.25">
      <c r="C213" s="49" t="s">
        <v>144</v>
      </c>
      <c r="D213" s="50"/>
      <c r="E213" s="50"/>
      <c r="F213" s="50"/>
      <c r="G213" s="50"/>
      <c r="H213" s="50"/>
      <c r="I213" s="50"/>
      <c r="J213" s="50"/>
      <c r="K213" s="50"/>
      <c r="L213" s="51"/>
      <c r="N213" s="46"/>
      <c r="O213" s="47"/>
      <c r="P213" s="47"/>
      <c r="Q213" s="48"/>
      <c r="S213" s="66"/>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8"/>
    </row>
    <row r="214" spans="3:43" x14ac:dyDescent="0.25">
      <c r="C214" s="49" t="s">
        <v>145</v>
      </c>
      <c r="D214" s="50"/>
      <c r="E214" s="50"/>
      <c r="F214" s="50"/>
      <c r="G214" s="50"/>
      <c r="H214" s="50"/>
      <c r="I214" s="50"/>
      <c r="J214" s="50"/>
      <c r="K214" s="50"/>
      <c r="L214" s="51"/>
      <c r="N214" s="46"/>
      <c r="O214" s="47"/>
      <c r="P214" s="47"/>
      <c r="Q214" s="48"/>
      <c r="S214" s="66"/>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8"/>
    </row>
    <row r="215" spans="3:43" ht="5.0999999999999996" customHeight="1" x14ac:dyDescent="0.25">
      <c r="N215" s="11"/>
      <c r="O215" s="11"/>
      <c r="P215" s="11"/>
      <c r="Q215" s="11"/>
    </row>
    <row r="216" spans="3:43" ht="24.95" customHeight="1" x14ac:dyDescent="0.25">
      <c r="C216" s="86" t="s">
        <v>190</v>
      </c>
      <c r="D216" s="87"/>
      <c r="E216" s="87"/>
      <c r="F216" s="87"/>
      <c r="G216" s="87"/>
      <c r="H216" s="87"/>
      <c r="I216" s="87"/>
      <c r="J216" s="87"/>
      <c r="K216" s="87"/>
      <c r="L216" s="88"/>
      <c r="M216" s="17"/>
      <c r="N216" s="89" t="s">
        <v>82</v>
      </c>
      <c r="O216" s="90"/>
      <c r="P216" s="90"/>
      <c r="Q216" s="91"/>
      <c r="R216" s="17"/>
      <c r="S216" s="161" t="s">
        <v>68</v>
      </c>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3"/>
    </row>
    <row r="217" spans="3:43" ht="5.0999999999999996" customHeight="1" x14ac:dyDescent="0.25">
      <c r="N217" s="11"/>
      <c r="O217" s="11"/>
      <c r="P217" s="11"/>
      <c r="Q217" s="11"/>
    </row>
    <row r="218" spans="3:43" x14ac:dyDescent="0.25">
      <c r="C218" s="49" t="s">
        <v>98</v>
      </c>
      <c r="D218" s="50"/>
      <c r="E218" s="50"/>
      <c r="F218" s="50"/>
      <c r="G218" s="50"/>
      <c r="H218" s="50"/>
      <c r="I218" s="50"/>
      <c r="J218" s="50"/>
      <c r="K218" s="50"/>
      <c r="L218" s="51"/>
      <c r="N218" s="46"/>
      <c r="O218" s="47"/>
      <c r="P218" s="47"/>
      <c r="Q218" s="48"/>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8"/>
    </row>
    <row r="219" spans="3:43" x14ac:dyDescent="0.25">
      <c r="C219" s="49" t="s">
        <v>135</v>
      </c>
      <c r="D219" s="50"/>
      <c r="E219" s="50"/>
      <c r="F219" s="50"/>
      <c r="G219" s="50"/>
      <c r="H219" s="50"/>
      <c r="I219" s="50"/>
      <c r="J219" s="50"/>
      <c r="K219" s="50"/>
      <c r="L219" s="51"/>
      <c r="N219" s="46"/>
      <c r="O219" s="47"/>
      <c r="P219" s="47"/>
      <c r="Q219" s="48"/>
      <c r="S219" s="66"/>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8"/>
    </row>
    <row r="220" spans="3:43" x14ac:dyDescent="0.25">
      <c r="C220" s="49" t="s">
        <v>136</v>
      </c>
      <c r="D220" s="50"/>
      <c r="E220" s="50"/>
      <c r="F220" s="50"/>
      <c r="G220" s="50"/>
      <c r="H220" s="50"/>
      <c r="I220" s="50"/>
      <c r="J220" s="50"/>
      <c r="K220" s="50"/>
      <c r="L220" s="51"/>
      <c r="N220" s="46"/>
      <c r="O220" s="47"/>
      <c r="P220" s="47"/>
      <c r="Q220" s="48"/>
      <c r="S220" s="66"/>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8"/>
    </row>
    <row r="221" spans="3:43" x14ac:dyDescent="0.25">
      <c r="C221" s="49" t="s">
        <v>137</v>
      </c>
      <c r="D221" s="50"/>
      <c r="E221" s="50"/>
      <c r="F221" s="50"/>
      <c r="G221" s="50"/>
      <c r="H221" s="50"/>
      <c r="I221" s="50"/>
      <c r="J221" s="50"/>
      <c r="K221" s="50"/>
      <c r="L221" s="51"/>
      <c r="N221" s="46"/>
      <c r="O221" s="47"/>
      <c r="P221" s="47"/>
      <c r="Q221" s="48"/>
      <c r="S221" s="66"/>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8"/>
    </row>
    <row r="222" spans="3:43" x14ac:dyDescent="0.25">
      <c r="C222" s="49" t="s">
        <v>138</v>
      </c>
      <c r="D222" s="50"/>
      <c r="E222" s="50"/>
      <c r="F222" s="50"/>
      <c r="G222" s="50"/>
      <c r="H222" s="50"/>
      <c r="I222" s="50"/>
      <c r="J222" s="50"/>
      <c r="K222" s="50"/>
      <c r="L222" s="51"/>
      <c r="N222" s="46"/>
      <c r="O222" s="47"/>
      <c r="P222" s="47"/>
      <c r="Q222" s="48"/>
      <c r="S222" s="66"/>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8"/>
    </row>
    <row r="223" spans="3:43" x14ac:dyDescent="0.25">
      <c r="C223" s="49" t="s">
        <v>139</v>
      </c>
      <c r="D223" s="50"/>
      <c r="E223" s="50"/>
      <c r="F223" s="50"/>
      <c r="G223" s="50"/>
      <c r="H223" s="50"/>
      <c r="I223" s="50"/>
      <c r="J223" s="50"/>
      <c r="K223" s="50"/>
      <c r="L223" s="51"/>
      <c r="N223" s="46"/>
      <c r="O223" s="47"/>
      <c r="P223" s="47"/>
      <c r="Q223" s="48"/>
      <c r="S223" s="66"/>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8"/>
    </row>
    <row r="224" spans="3:43" x14ac:dyDescent="0.25">
      <c r="C224" s="49" t="s">
        <v>140</v>
      </c>
      <c r="D224" s="50"/>
      <c r="E224" s="50"/>
      <c r="F224" s="50"/>
      <c r="G224" s="50"/>
      <c r="H224" s="50"/>
      <c r="I224" s="50"/>
      <c r="J224" s="50"/>
      <c r="K224" s="50"/>
      <c r="L224" s="51"/>
      <c r="N224" s="46"/>
      <c r="O224" s="47"/>
      <c r="P224" s="47"/>
      <c r="Q224" s="48"/>
      <c r="S224" s="66"/>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8"/>
    </row>
    <row r="225" spans="3:43" x14ac:dyDescent="0.25">
      <c r="C225" s="49" t="s">
        <v>141</v>
      </c>
      <c r="D225" s="50"/>
      <c r="E225" s="50"/>
      <c r="F225" s="50"/>
      <c r="G225" s="50"/>
      <c r="H225" s="50"/>
      <c r="I225" s="50"/>
      <c r="J225" s="50"/>
      <c r="K225" s="50"/>
      <c r="L225" s="51"/>
      <c r="N225" s="46"/>
      <c r="O225" s="47"/>
      <c r="P225" s="47"/>
      <c r="Q225" s="48"/>
      <c r="S225" s="66"/>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8"/>
    </row>
    <row r="226" spans="3:43" x14ac:dyDescent="0.25">
      <c r="C226" s="49" t="s">
        <v>142</v>
      </c>
      <c r="D226" s="50"/>
      <c r="E226" s="50"/>
      <c r="F226" s="50"/>
      <c r="G226" s="50"/>
      <c r="H226" s="50"/>
      <c r="I226" s="50"/>
      <c r="J226" s="50"/>
      <c r="K226" s="50"/>
      <c r="L226" s="51"/>
      <c r="N226" s="46"/>
      <c r="O226" s="47"/>
      <c r="P226" s="47"/>
      <c r="Q226" s="48"/>
      <c r="S226" s="66"/>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8"/>
    </row>
    <row r="227" spans="3:43" x14ac:dyDescent="0.25">
      <c r="C227" s="49" t="s">
        <v>143</v>
      </c>
      <c r="D227" s="50"/>
      <c r="E227" s="50"/>
      <c r="F227" s="50"/>
      <c r="G227" s="50"/>
      <c r="H227" s="50"/>
      <c r="I227" s="50"/>
      <c r="J227" s="50"/>
      <c r="K227" s="50"/>
      <c r="L227" s="51"/>
      <c r="N227" s="46"/>
      <c r="O227" s="47"/>
      <c r="P227" s="47"/>
      <c r="Q227" s="48"/>
      <c r="S227" s="66"/>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8"/>
    </row>
    <row r="228" spans="3:43" x14ac:dyDescent="0.25">
      <c r="C228" s="49" t="s">
        <v>144</v>
      </c>
      <c r="D228" s="50"/>
      <c r="E228" s="50"/>
      <c r="F228" s="50"/>
      <c r="G228" s="50"/>
      <c r="H228" s="50"/>
      <c r="I228" s="50"/>
      <c r="J228" s="50"/>
      <c r="K228" s="50"/>
      <c r="L228" s="51"/>
      <c r="N228" s="46"/>
      <c r="O228" s="47"/>
      <c r="P228" s="47"/>
      <c r="Q228" s="48"/>
      <c r="S228" s="66"/>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8"/>
    </row>
    <row r="229" spans="3:43" x14ac:dyDescent="0.25">
      <c r="C229" s="49" t="s">
        <v>145</v>
      </c>
      <c r="D229" s="50"/>
      <c r="E229" s="50"/>
      <c r="F229" s="50"/>
      <c r="G229" s="50"/>
      <c r="H229" s="50"/>
      <c r="I229" s="50"/>
      <c r="J229" s="50"/>
      <c r="K229" s="50"/>
      <c r="L229" s="51"/>
      <c r="N229" s="46"/>
      <c r="O229" s="47"/>
      <c r="P229" s="47"/>
      <c r="Q229" s="48"/>
      <c r="S229" s="66"/>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8"/>
    </row>
    <row r="230" spans="3:43" ht="5.0999999999999996" customHeight="1" x14ac:dyDescent="0.25">
      <c r="N230" s="11"/>
      <c r="O230" s="11"/>
      <c r="P230" s="11"/>
      <c r="Q230" s="11"/>
    </row>
    <row r="231" spans="3:43" ht="24.95" customHeight="1" x14ac:dyDescent="0.25">
      <c r="C231" s="86" t="s">
        <v>191</v>
      </c>
      <c r="D231" s="87"/>
      <c r="E231" s="87"/>
      <c r="F231" s="87"/>
      <c r="G231" s="87"/>
      <c r="H231" s="87"/>
      <c r="I231" s="87"/>
      <c r="J231" s="87"/>
      <c r="K231" s="87"/>
      <c r="L231" s="88"/>
      <c r="M231" s="17"/>
      <c r="N231" s="89" t="s">
        <v>82</v>
      </c>
      <c r="O231" s="90"/>
      <c r="P231" s="90"/>
      <c r="Q231" s="91"/>
      <c r="R231" s="17"/>
      <c r="S231" s="161" t="s">
        <v>68</v>
      </c>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3"/>
    </row>
    <row r="232" spans="3:43" ht="5.0999999999999996" customHeight="1" x14ac:dyDescent="0.25">
      <c r="N232" s="11"/>
      <c r="O232" s="11"/>
      <c r="P232" s="11"/>
      <c r="Q232" s="11"/>
    </row>
    <row r="233" spans="3:43" x14ac:dyDescent="0.25">
      <c r="C233" s="49" t="s">
        <v>98</v>
      </c>
      <c r="D233" s="50"/>
      <c r="E233" s="50"/>
      <c r="F233" s="50"/>
      <c r="G233" s="50"/>
      <c r="H233" s="50"/>
      <c r="I233" s="50"/>
      <c r="J233" s="50"/>
      <c r="K233" s="50"/>
      <c r="L233" s="51"/>
      <c r="N233" s="46"/>
      <c r="O233" s="47"/>
      <c r="P233" s="47"/>
      <c r="Q233" s="48"/>
      <c r="S233" s="66"/>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8"/>
    </row>
    <row r="234" spans="3:43" x14ac:dyDescent="0.25">
      <c r="C234" s="49" t="s">
        <v>135</v>
      </c>
      <c r="D234" s="50"/>
      <c r="E234" s="50"/>
      <c r="F234" s="50"/>
      <c r="G234" s="50"/>
      <c r="H234" s="50"/>
      <c r="I234" s="50"/>
      <c r="J234" s="50"/>
      <c r="K234" s="50"/>
      <c r="L234" s="51"/>
      <c r="N234" s="46"/>
      <c r="O234" s="47"/>
      <c r="P234" s="47"/>
      <c r="Q234" s="48"/>
      <c r="S234" s="66"/>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8"/>
    </row>
    <row r="235" spans="3:43" x14ac:dyDescent="0.25">
      <c r="C235" s="49" t="s">
        <v>136</v>
      </c>
      <c r="D235" s="50"/>
      <c r="E235" s="50"/>
      <c r="F235" s="50"/>
      <c r="G235" s="50"/>
      <c r="H235" s="50"/>
      <c r="I235" s="50"/>
      <c r="J235" s="50"/>
      <c r="K235" s="50"/>
      <c r="L235" s="51"/>
      <c r="N235" s="46"/>
      <c r="O235" s="47"/>
      <c r="P235" s="47"/>
      <c r="Q235" s="48"/>
      <c r="S235" s="66"/>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8"/>
    </row>
    <row r="236" spans="3:43" x14ac:dyDescent="0.25">
      <c r="C236" s="49" t="s">
        <v>137</v>
      </c>
      <c r="D236" s="50"/>
      <c r="E236" s="50"/>
      <c r="F236" s="50"/>
      <c r="G236" s="50"/>
      <c r="H236" s="50"/>
      <c r="I236" s="50"/>
      <c r="J236" s="50"/>
      <c r="K236" s="50"/>
      <c r="L236" s="51"/>
      <c r="N236" s="46"/>
      <c r="O236" s="47"/>
      <c r="P236" s="47"/>
      <c r="Q236" s="48"/>
      <c r="S236" s="66"/>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8"/>
    </row>
    <row r="237" spans="3:43" x14ac:dyDescent="0.25">
      <c r="C237" s="49" t="s">
        <v>138</v>
      </c>
      <c r="D237" s="50"/>
      <c r="E237" s="50"/>
      <c r="F237" s="50"/>
      <c r="G237" s="50"/>
      <c r="H237" s="50"/>
      <c r="I237" s="50"/>
      <c r="J237" s="50"/>
      <c r="K237" s="50"/>
      <c r="L237" s="51"/>
      <c r="N237" s="46"/>
      <c r="O237" s="47"/>
      <c r="P237" s="47"/>
      <c r="Q237" s="48"/>
      <c r="S237" s="66"/>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8"/>
    </row>
    <row r="238" spans="3:43" x14ac:dyDescent="0.25">
      <c r="C238" s="49" t="s">
        <v>139</v>
      </c>
      <c r="D238" s="50"/>
      <c r="E238" s="50"/>
      <c r="F238" s="50"/>
      <c r="G238" s="50"/>
      <c r="H238" s="50"/>
      <c r="I238" s="50"/>
      <c r="J238" s="50"/>
      <c r="K238" s="50"/>
      <c r="L238" s="51"/>
      <c r="N238" s="46"/>
      <c r="O238" s="47"/>
      <c r="P238" s="47"/>
      <c r="Q238" s="48"/>
      <c r="S238" s="66"/>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8"/>
    </row>
    <row r="239" spans="3:43" x14ac:dyDescent="0.25">
      <c r="C239" s="49" t="s">
        <v>140</v>
      </c>
      <c r="D239" s="50"/>
      <c r="E239" s="50"/>
      <c r="F239" s="50"/>
      <c r="G239" s="50"/>
      <c r="H239" s="50"/>
      <c r="I239" s="50"/>
      <c r="J239" s="50"/>
      <c r="K239" s="50"/>
      <c r="L239" s="51"/>
      <c r="N239" s="46"/>
      <c r="O239" s="47"/>
      <c r="P239" s="47"/>
      <c r="Q239" s="48"/>
      <c r="S239" s="66"/>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8"/>
    </row>
    <row r="240" spans="3:43" x14ac:dyDescent="0.25">
      <c r="C240" s="49" t="s">
        <v>141</v>
      </c>
      <c r="D240" s="50"/>
      <c r="E240" s="50"/>
      <c r="F240" s="50"/>
      <c r="G240" s="50"/>
      <c r="H240" s="50"/>
      <c r="I240" s="50"/>
      <c r="J240" s="50"/>
      <c r="K240" s="50"/>
      <c r="L240" s="51"/>
      <c r="N240" s="46"/>
      <c r="O240" s="47"/>
      <c r="P240" s="47"/>
      <c r="Q240" s="48"/>
      <c r="S240" s="66"/>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8"/>
    </row>
    <row r="241" spans="2:54" x14ac:dyDescent="0.25">
      <c r="C241" s="49" t="s">
        <v>142</v>
      </c>
      <c r="D241" s="50"/>
      <c r="E241" s="50"/>
      <c r="F241" s="50"/>
      <c r="G241" s="50"/>
      <c r="H241" s="50"/>
      <c r="I241" s="50"/>
      <c r="J241" s="50"/>
      <c r="K241" s="50"/>
      <c r="L241" s="51"/>
      <c r="N241" s="46"/>
      <c r="O241" s="47"/>
      <c r="P241" s="47"/>
      <c r="Q241" s="48"/>
      <c r="S241" s="66"/>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8"/>
    </row>
    <row r="242" spans="2:54" x14ac:dyDescent="0.25">
      <c r="C242" s="49" t="s">
        <v>143</v>
      </c>
      <c r="D242" s="50"/>
      <c r="E242" s="50"/>
      <c r="F242" s="50"/>
      <c r="G242" s="50"/>
      <c r="H242" s="50"/>
      <c r="I242" s="50"/>
      <c r="J242" s="50"/>
      <c r="K242" s="50"/>
      <c r="L242" s="51"/>
      <c r="N242" s="46"/>
      <c r="O242" s="47"/>
      <c r="P242" s="47"/>
      <c r="Q242" s="48"/>
      <c r="S242" s="66"/>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8"/>
    </row>
    <row r="243" spans="2:54" x14ac:dyDescent="0.25">
      <c r="C243" s="49" t="s">
        <v>144</v>
      </c>
      <c r="D243" s="50"/>
      <c r="E243" s="50"/>
      <c r="F243" s="50"/>
      <c r="G243" s="50"/>
      <c r="H243" s="50"/>
      <c r="I243" s="50"/>
      <c r="J243" s="50"/>
      <c r="K243" s="50"/>
      <c r="L243" s="51"/>
      <c r="N243" s="46"/>
      <c r="O243" s="47"/>
      <c r="P243" s="47"/>
      <c r="Q243" s="48"/>
      <c r="S243" s="66"/>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8"/>
    </row>
    <row r="244" spans="2:54" x14ac:dyDescent="0.25">
      <c r="C244" s="49" t="s">
        <v>145</v>
      </c>
      <c r="D244" s="50"/>
      <c r="E244" s="50"/>
      <c r="F244" s="50"/>
      <c r="G244" s="50"/>
      <c r="H244" s="50"/>
      <c r="I244" s="50"/>
      <c r="J244" s="50"/>
      <c r="K244" s="50"/>
      <c r="L244" s="51"/>
      <c r="N244" s="46"/>
      <c r="O244" s="47"/>
      <c r="P244" s="47"/>
      <c r="Q244" s="48"/>
      <c r="S244" s="66"/>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8"/>
    </row>
    <row r="246" spans="2:54" ht="30" customHeight="1" x14ac:dyDescent="0.25">
      <c r="C246" s="78" t="s">
        <v>146</v>
      </c>
      <c r="D246" s="79"/>
      <c r="E246" s="79"/>
      <c r="F246" s="79"/>
      <c r="G246" s="79"/>
      <c r="H246" s="79"/>
      <c r="I246" s="79"/>
      <c r="J246" s="79"/>
      <c r="K246" s="79"/>
      <c r="L246" s="79"/>
      <c r="M246" s="79"/>
      <c r="N246" s="79"/>
      <c r="O246" s="79"/>
      <c r="P246" s="79"/>
      <c r="Q246" s="79"/>
      <c r="R246" s="79"/>
      <c r="S246" s="79"/>
      <c r="T246" s="79"/>
      <c r="U246" s="79"/>
      <c r="V246" s="79"/>
      <c r="W246" s="79"/>
      <c r="X246" s="79"/>
      <c r="Y246" s="79"/>
      <c r="Z246" s="80"/>
      <c r="AB246" s="119" t="s">
        <v>70</v>
      </c>
      <c r="AC246" s="120"/>
      <c r="AD246" s="120"/>
      <c r="AE246" s="156"/>
      <c r="AF246" s="157"/>
      <c r="AI246" s="119" t="s">
        <v>71</v>
      </c>
      <c r="AJ246" s="120"/>
      <c r="AK246" s="120"/>
      <c r="AL246" s="156"/>
      <c r="AM246" s="157"/>
    </row>
    <row r="247" spans="2:54" ht="5.0999999999999996" customHeight="1" x14ac:dyDescent="0.25"/>
    <row r="248" spans="2:54" x14ac:dyDescent="0.25">
      <c r="C248" s="49" t="s">
        <v>69</v>
      </c>
      <c r="D248" s="50"/>
      <c r="E248" s="50"/>
      <c r="F248" s="50"/>
      <c r="G248" s="50"/>
      <c r="H248" s="50"/>
      <c r="I248" s="50"/>
      <c r="J248" s="50"/>
      <c r="K248" s="50"/>
      <c r="L248" s="50"/>
      <c r="M248" s="50"/>
      <c r="N248" s="50"/>
      <c r="O248" s="50"/>
      <c r="P248" s="50"/>
      <c r="Q248" s="50"/>
      <c r="R248" s="50"/>
      <c r="S248" s="50"/>
      <c r="T248" s="50"/>
      <c r="U248" s="50"/>
      <c r="V248" s="50"/>
      <c r="W248" s="50"/>
      <c r="X248" s="50"/>
      <c r="Y248" s="50"/>
      <c r="Z248" s="51"/>
      <c r="AB248" s="46">
        <v>41</v>
      </c>
      <c r="AC248" s="47"/>
      <c r="AD248" s="47"/>
      <c r="AE248" s="47"/>
      <c r="AF248" s="48"/>
      <c r="AI248" s="158">
        <v>50</v>
      </c>
      <c r="AJ248" s="159"/>
      <c r="AK248" s="159"/>
      <c r="AL248" s="159"/>
      <c r="AM248" s="160"/>
    </row>
    <row r="250" spans="2:54" s="19" customFormat="1" x14ac:dyDescent="0.25">
      <c r="B250" s="71" t="s">
        <v>154</v>
      </c>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3"/>
      <c r="AE250" s="73"/>
      <c r="AF250" s="73"/>
      <c r="AG250" s="73"/>
      <c r="AH250" s="73"/>
      <c r="AI250" s="73"/>
      <c r="AJ250" s="73"/>
      <c r="AK250" s="73"/>
      <c r="AL250" s="73"/>
      <c r="AM250" s="73"/>
      <c r="AN250" s="73"/>
      <c r="AO250" s="73"/>
      <c r="AP250" s="73"/>
      <c r="AQ250" s="73"/>
    </row>
    <row r="251" spans="2:54" ht="5.0999999999999996" customHeight="1" x14ac:dyDescent="0.25"/>
    <row r="252" spans="2:54" ht="15" customHeight="1" x14ac:dyDescent="0.25">
      <c r="C252" s="86" t="s">
        <v>189</v>
      </c>
      <c r="D252" s="87"/>
      <c r="E252" s="87"/>
      <c r="F252" s="87"/>
      <c r="G252" s="87"/>
      <c r="H252" s="87"/>
      <c r="I252" s="87"/>
      <c r="J252" s="87"/>
      <c r="K252" s="87"/>
      <c r="L252" s="87"/>
      <c r="M252" s="169"/>
      <c r="N252" s="169"/>
      <c r="O252" s="169"/>
      <c r="P252" s="169"/>
      <c r="Q252" s="169"/>
      <c r="R252" s="170"/>
      <c r="T252" s="164" t="s">
        <v>75</v>
      </c>
      <c r="U252" s="165"/>
      <c r="V252" s="166"/>
      <c r="X252" s="49" t="s">
        <v>78</v>
      </c>
      <c r="Y252" s="50"/>
      <c r="Z252" s="50"/>
      <c r="AA252" s="50"/>
      <c r="AB252" s="50"/>
      <c r="AC252" s="50"/>
      <c r="AD252" s="50"/>
      <c r="AE252" s="50"/>
      <c r="AF252" s="50"/>
      <c r="AG252" s="50"/>
      <c r="AH252" s="50"/>
      <c r="AI252" s="50"/>
      <c r="AJ252" s="50"/>
      <c r="AK252" s="50"/>
      <c r="AL252" s="50"/>
      <c r="AM252" s="50"/>
      <c r="AN252" s="50"/>
      <c r="AO252" s="50"/>
      <c r="AP252" s="50"/>
      <c r="AQ252" s="51"/>
    </row>
    <row r="253" spans="2:54" s="10" customFormat="1" ht="5.0999999999999996" customHeight="1" x14ac:dyDescent="0.25">
      <c r="C253"/>
      <c r="D253"/>
      <c r="E253"/>
      <c r="F253"/>
      <c r="G253"/>
      <c r="H253"/>
      <c r="I253"/>
      <c r="J253"/>
      <c r="K253"/>
      <c r="L253"/>
      <c r="M253"/>
      <c r="N253"/>
      <c r="O253"/>
      <c r="P253"/>
      <c r="Q253"/>
      <c r="R253"/>
      <c r="S253"/>
      <c r="T253"/>
      <c r="U253"/>
    </row>
    <row r="254" spans="2:54" ht="15" customHeight="1" x14ac:dyDescent="0.25">
      <c r="C254" s="49" t="s">
        <v>73</v>
      </c>
      <c r="D254" s="50"/>
      <c r="E254" s="50"/>
      <c r="F254" s="50"/>
      <c r="G254" s="50"/>
      <c r="H254" s="50"/>
      <c r="I254" s="50"/>
      <c r="J254" s="50"/>
      <c r="K254" s="50"/>
      <c r="L254" s="50"/>
      <c r="M254" s="50"/>
      <c r="N254" s="50"/>
      <c r="O254" s="50"/>
      <c r="P254" s="50"/>
      <c r="Q254" s="50"/>
      <c r="R254" s="51"/>
      <c r="T254" s="46">
        <v>0</v>
      </c>
      <c r="U254" s="47"/>
      <c r="V254" s="48"/>
      <c r="X254" s="66"/>
      <c r="Y254" s="69"/>
      <c r="Z254" s="69"/>
      <c r="AA254" s="69"/>
      <c r="AB254" s="69"/>
      <c r="AC254" s="69"/>
      <c r="AD254" s="69"/>
      <c r="AE254" s="69"/>
      <c r="AF254" s="69"/>
      <c r="AG254" s="69"/>
      <c r="AH254" s="69"/>
      <c r="AI254" s="69"/>
      <c r="AJ254" s="69"/>
      <c r="AK254" s="69"/>
      <c r="AL254" s="69"/>
      <c r="AM254" s="69"/>
      <c r="AN254" s="69"/>
      <c r="AO254" s="69"/>
      <c r="AP254" s="69"/>
      <c r="AQ254" s="70"/>
      <c r="BB254" s="20"/>
    </row>
    <row r="255" spans="2:54" ht="15" customHeight="1" x14ac:dyDescent="0.25">
      <c r="C255" s="49" t="s">
        <v>74</v>
      </c>
      <c r="D255" s="50"/>
      <c r="E255" s="50"/>
      <c r="F255" s="50"/>
      <c r="G255" s="50"/>
      <c r="H255" s="50"/>
      <c r="I255" s="50"/>
      <c r="J255" s="50"/>
      <c r="K255" s="50"/>
      <c r="L255" s="50"/>
      <c r="M255" s="50"/>
      <c r="N255" s="50"/>
      <c r="O255" s="50"/>
      <c r="P255" s="50"/>
      <c r="Q255" s="50"/>
      <c r="R255" s="51"/>
      <c r="T255" s="46"/>
      <c r="U255" s="47"/>
      <c r="V255" s="48"/>
      <c r="X255" s="66"/>
      <c r="Y255" s="69"/>
      <c r="Z255" s="69"/>
      <c r="AA255" s="69"/>
      <c r="AB255" s="69"/>
      <c r="AC255" s="69"/>
      <c r="AD255" s="69"/>
      <c r="AE255" s="69"/>
      <c r="AF255" s="69"/>
      <c r="AG255" s="69"/>
      <c r="AH255" s="69"/>
      <c r="AI255" s="69"/>
      <c r="AJ255" s="69"/>
      <c r="AK255" s="69"/>
      <c r="AL255" s="69"/>
      <c r="AM255" s="69"/>
      <c r="AN255" s="69"/>
      <c r="AO255" s="69"/>
      <c r="AP255" s="69"/>
      <c r="AQ255" s="70"/>
      <c r="BB255" s="20"/>
    </row>
    <row r="256" spans="2:54" ht="15" customHeight="1" x14ac:dyDescent="0.25">
      <c r="C256" s="49" t="s">
        <v>72</v>
      </c>
      <c r="D256" s="50"/>
      <c r="E256" s="50"/>
      <c r="F256" s="50"/>
      <c r="G256" s="50"/>
      <c r="H256" s="50"/>
      <c r="I256" s="50"/>
      <c r="J256" s="50"/>
      <c r="K256" s="50"/>
      <c r="L256" s="50"/>
      <c r="M256" s="50"/>
      <c r="N256" s="50"/>
      <c r="O256" s="50"/>
      <c r="P256" s="50"/>
      <c r="Q256" s="50"/>
      <c r="R256" s="51"/>
      <c r="T256" s="46"/>
      <c r="U256" s="47"/>
      <c r="V256" s="48"/>
      <c r="X256" s="66"/>
      <c r="Y256" s="69"/>
      <c r="Z256" s="69"/>
      <c r="AA256" s="69"/>
      <c r="AB256" s="69"/>
      <c r="AC256" s="69"/>
      <c r="AD256" s="69"/>
      <c r="AE256" s="69"/>
      <c r="AF256" s="69"/>
      <c r="AG256" s="69"/>
      <c r="AH256" s="69"/>
      <c r="AI256" s="69"/>
      <c r="AJ256" s="69"/>
      <c r="AK256" s="69"/>
      <c r="AL256" s="69"/>
      <c r="AM256" s="69"/>
      <c r="AN256" s="69"/>
      <c r="AO256" s="69"/>
      <c r="AP256" s="69"/>
      <c r="AQ256" s="70"/>
      <c r="BB256" s="20"/>
    </row>
    <row r="257" spans="3:54" ht="15" customHeight="1" x14ac:dyDescent="0.25">
      <c r="C257" s="49" t="s">
        <v>76</v>
      </c>
      <c r="D257" s="50"/>
      <c r="E257" s="50"/>
      <c r="F257" s="50"/>
      <c r="G257" s="50"/>
      <c r="H257" s="50"/>
      <c r="I257" s="50"/>
      <c r="J257" s="50"/>
      <c r="K257" s="50"/>
      <c r="L257" s="50"/>
      <c r="M257" s="50"/>
      <c r="N257" s="50"/>
      <c r="O257" s="50"/>
      <c r="P257" s="50"/>
      <c r="Q257" s="50"/>
      <c r="R257" s="51"/>
      <c r="T257" s="46"/>
      <c r="U257" s="47"/>
      <c r="V257" s="48"/>
      <c r="X257" s="66"/>
      <c r="Y257" s="69"/>
      <c r="Z257" s="69"/>
      <c r="AA257" s="69"/>
      <c r="AB257" s="69"/>
      <c r="AC257" s="69"/>
      <c r="AD257" s="69"/>
      <c r="AE257" s="69"/>
      <c r="AF257" s="69"/>
      <c r="AG257" s="69"/>
      <c r="AH257" s="69"/>
      <c r="AI257" s="69"/>
      <c r="AJ257" s="69"/>
      <c r="AK257" s="69"/>
      <c r="AL257" s="69"/>
      <c r="AM257" s="69"/>
      <c r="AN257" s="69"/>
      <c r="AO257" s="69"/>
      <c r="AP257" s="69"/>
      <c r="AQ257" s="70"/>
      <c r="BB257" s="20"/>
    </row>
    <row r="258" spans="3:54" ht="15" customHeight="1" x14ac:dyDescent="0.25">
      <c r="C258" s="49" t="s">
        <v>77</v>
      </c>
      <c r="D258" s="50"/>
      <c r="E258" s="50"/>
      <c r="F258" s="50"/>
      <c r="G258" s="50"/>
      <c r="H258" s="50"/>
      <c r="I258" s="50"/>
      <c r="J258" s="50"/>
      <c r="K258" s="50"/>
      <c r="L258" s="50"/>
      <c r="M258" s="50"/>
      <c r="N258" s="50"/>
      <c r="O258" s="50"/>
      <c r="P258" s="50"/>
      <c r="Q258" s="50"/>
      <c r="R258" s="51"/>
      <c r="T258" s="46"/>
      <c r="U258" s="47"/>
      <c r="V258" s="48"/>
      <c r="X258" s="66"/>
      <c r="Y258" s="69"/>
      <c r="Z258" s="69"/>
      <c r="AA258" s="69"/>
      <c r="AB258" s="69"/>
      <c r="AC258" s="69"/>
      <c r="AD258" s="69"/>
      <c r="AE258" s="69"/>
      <c r="AF258" s="69"/>
      <c r="AG258" s="69"/>
      <c r="AH258" s="69"/>
      <c r="AI258" s="69"/>
      <c r="AJ258" s="69"/>
      <c r="AK258" s="69"/>
      <c r="AL258" s="69"/>
      <c r="AM258" s="69"/>
      <c r="AN258" s="69"/>
      <c r="AO258" s="69"/>
      <c r="AP258" s="69"/>
      <c r="AQ258" s="70"/>
      <c r="BB258" s="20"/>
    </row>
    <row r="259" spans="3:54" ht="5.0999999999999996" customHeight="1" x14ac:dyDescent="0.25"/>
    <row r="260" spans="3:54" ht="15" customHeight="1" x14ac:dyDescent="0.25">
      <c r="C260" s="86" t="s">
        <v>190</v>
      </c>
      <c r="D260" s="87"/>
      <c r="E260" s="87"/>
      <c r="F260" s="87"/>
      <c r="G260" s="87"/>
      <c r="H260" s="87"/>
      <c r="I260" s="87"/>
      <c r="J260" s="87"/>
      <c r="K260" s="87"/>
      <c r="L260" s="87"/>
      <c r="M260" s="169"/>
      <c r="N260" s="169"/>
      <c r="O260" s="169"/>
      <c r="P260" s="169"/>
      <c r="Q260" s="169"/>
      <c r="R260" s="170"/>
      <c r="T260" s="164" t="s">
        <v>75</v>
      </c>
      <c r="U260" s="165"/>
      <c r="V260" s="166"/>
      <c r="X260" s="49" t="s">
        <v>78</v>
      </c>
      <c r="Y260" s="50"/>
      <c r="Z260" s="50"/>
      <c r="AA260" s="50"/>
      <c r="AB260" s="50"/>
      <c r="AC260" s="50"/>
      <c r="AD260" s="50"/>
      <c r="AE260" s="50"/>
      <c r="AF260" s="50"/>
      <c r="AG260" s="50"/>
      <c r="AH260" s="50"/>
      <c r="AI260" s="50"/>
      <c r="AJ260" s="50"/>
      <c r="AK260" s="50"/>
      <c r="AL260" s="50"/>
      <c r="AM260" s="50"/>
      <c r="AN260" s="50"/>
      <c r="AO260" s="50"/>
      <c r="AP260" s="50"/>
      <c r="AQ260" s="51"/>
    </row>
    <row r="261" spans="3:54" s="10" customFormat="1" ht="5.0999999999999996" customHeight="1" x14ac:dyDescent="0.25">
      <c r="C261"/>
      <c r="D261"/>
      <c r="E261"/>
      <c r="F261"/>
      <c r="G261"/>
      <c r="H261"/>
      <c r="I261"/>
      <c r="J261"/>
      <c r="K261"/>
      <c r="L261"/>
      <c r="M261"/>
      <c r="N261"/>
      <c r="O261"/>
      <c r="P261"/>
      <c r="Q261"/>
      <c r="R261"/>
      <c r="S261"/>
      <c r="T261"/>
      <c r="U261"/>
    </row>
    <row r="262" spans="3:54" ht="15" customHeight="1" x14ac:dyDescent="0.25">
      <c r="C262" s="49" t="s">
        <v>73</v>
      </c>
      <c r="D262" s="50"/>
      <c r="E262" s="50"/>
      <c r="F262" s="50"/>
      <c r="G262" s="50"/>
      <c r="H262" s="50"/>
      <c r="I262" s="50"/>
      <c r="J262" s="50"/>
      <c r="K262" s="50"/>
      <c r="L262" s="50"/>
      <c r="M262" s="50"/>
      <c r="N262" s="50"/>
      <c r="O262" s="50"/>
      <c r="P262" s="50"/>
      <c r="Q262" s="50"/>
      <c r="R262" s="51"/>
      <c r="T262" s="46"/>
      <c r="U262" s="47"/>
      <c r="V262" s="48"/>
      <c r="X262" s="66"/>
      <c r="Y262" s="69"/>
      <c r="Z262" s="69"/>
      <c r="AA262" s="69"/>
      <c r="AB262" s="69"/>
      <c r="AC262" s="69"/>
      <c r="AD262" s="69"/>
      <c r="AE262" s="69"/>
      <c r="AF262" s="69"/>
      <c r="AG262" s="69"/>
      <c r="AH262" s="69"/>
      <c r="AI262" s="69"/>
      <c r="AJ262" s="69"/>
      <c r="AK262" s="69"/>
      <c r="AL262" s="69"/>
      <c r="AM262" s="69"/>
      <c r="AN262" s="69"/>
      <c r="AO262" s="69"/>
      <c r="AP262" s="69"/>
      <c r="AQ262" s="70"/>
    </row>
    <row r="263" spans="3:54" ht="15" customHeight="1" x14ac:dyDescent="0.25">
      <c r="C263" s="49" t="s">
        <v>74</v>
      </c>
      <c r="D263" s="50"/>
      <c r="E263" s="50"/>
      <c r="F263" s="50"/>
      <c r="G263" s="50"/>
      <c r="H263" s="50"/>
      <c r="I263" s="50"/>
      <c r="J263" s="50"/>
      <c r="K263" s="50"/>
      <c r="L263" s="50"/>
      <c r="M263" s="50"/>
      <c r="N263" s="50"/>
      <c r="O263" s="50"/>
      <c r="P263" s="50"/>
      <c r="Q263" s="50"/>
      <c r="R263" s="51"/>
      <c r="T263" s="46"/>
      <c r="U263" s="47"/>
      <c r="V263" s="48"/>
      <c r="X263" s="66"/>
      <c r="Y263" s="69"/>
      <c r="Z263" s="69"/>
      <c r="AA263" s="69"/>
      <c r="AB263" s="69"/>
      <c r="AC263" s="69"/>
      <c r="AD263" s="69"/>
      <c r="AE263" s="69"/>
      <c r="AF263" s="69"/>
      <c r="AG263" s="69"/>
      <c r="AH263" s="69"/>
      <c r="AI263" s="69"/>
      <c r="AJ263" s="69"/>
      <c r="AK263" s="69"/>
      <c r="AL263" s="69"/>
      <c r="AM263" s="69"/>
      <c r="AN263" s="69"/>
      <c r="AO263" s="69"/>
      <c r="AP263" s="69"/>
      <c r="AQ263" s="70"/>
    </row>
    <row r="264" spans="3:54" ht="15" customHeight="1" x14ac:dyDescent="0.25">
      <c r="C264" s="49" t="s">
        <v>72</v>
      </c>
      <c r="D264" s="50"/>
      <c r="E264" s="50"/>
      <c r="F264" s="50"/>
      <c r="G264" s="50"/>
      <c r="H264" s="50"/>
      <c r="I264" s="50"/>
      <c r="J264" s="50"/>
      <c r="K264" s="50"/>
      <c r="L264" s="50"/>
      <c r="M264" s="50"/>
      <c r="N264" s="50"/>
      <c r="O264" s="50"/>
      <c r="P264" s="50"/>
      <c r="Q264" s="50"/>
      <c r="R264" s="51"/>
      <c r="T264" s="46"/>
      <c r="U264" s="47"/>
      <c r="V264" s="48"/>
      <c r="X264" s="66"/>
      <c r="Y264" s="69"/>
      <c r="Z264" s="69"/>
      <c r="AA264" s="69"/>
      <c r="AB264" s="69"/>
      <c r="AC264" s="69"/>
      <c r="AD264" s="69"/>
      <c r="AE264" s="69"/>
      <c r="AF264" s="69"/>
      <c r="AG264" s="69"/>
      <c r="AH264" s="69"/>
      <c r="AI264" s="69"/>
      <c r="AJ264" s="69"/>
      <c r="AK264" s="69"/>
      <c r="AL264" s="69"/>
      <c r="AM264" s="69"/>
      <c r="AN264" s="69"/>
      <c r="AO264" s="69"/>
      <c r="AP264" s="69"/>
      <c r="AQ264" s="70"/>
    </row>
    <row r="265" spans="3:54" ht="15" customHeight="1" x14ac:dyDescent="0.25">
      <c r="C265" s="49" t="s">
        <v>76</v>
      </c>
      <c r="D265" s="50"/>
      <c r="E265" s="50"/>
      <c r="F265" s="50"/>
      <c r="G265" s="50"/>
      <c r="H265" s="50"/>
      <c r="I265" s="50"/>
      <c r="J265" s="50"/>
      <c r="K265" s="50"/>
      <c r="L265" s="50"/>
      <c r="M265" s="50"/>
      <c r="N265" s="50"/>
      <c r="O265" s="50"/>
      <c r="P265" s="50"/>
      <c r="Q265" s="50"/>
      <c r="R265" s="51"/>
      <c r="T265" s="46"/>
      <c r="U265" s="47"/>
      <c r="V265" s="48"/>
      <c r="X265" s="66"/>
      <c r="Y265" s="69"/>
      <c r="Z265" s="69"/>
      <c r="AA265" s="69"/>
      <c r="AB265" s="69"/>
      <c r="AC265" s="69"/>
      <c r="AD265" s="69"/>
      <c r="AE265" s="69"/>
      <c r="AF265" s="69"/>
      <c r="AG265" s="69"/>
      <c r="AH265" s="69"/>
      <c r="AI265" s="69"/>
      <c r="AJ265" s="69"/>
      <c r="AK265" s="69"/>
      <c r="AL265" s="69"/>
      <c r="AM265" s="69"/>
      <c r="AN265" s="69"/>
      <c r="AO265" s="69"/>
      <c r="AP265" s="69"/>
      <c r="AQ265" s="70"/>
    </row>
    <row r="266" spans="3:54" ht="15" customHeight="1" x14ac:dyDescent="0.25">
      <c r="C266" s="49" t="s">
        <v>77</v>
      </c>
      <c r="D266" s="50"/>
      <c r="E266" s="50"/>
      <c r="F266" s="50"/>
      <c r="G266" s="50"/>
      <c r="H266" s="50"/>
      <c r="I266" s="50"/>
      <c r="J266" s="50"/>
      <c r="K266" s="50"/>
      <c r="L266" s="50"/>
      <c r="M266" s="50"/>
      <c r="N266" s="50"/>
      <c r="O266" s="50"/>
      <c r="P266" s="50"/>
      <c r="Q266" s="50"/>
      <c r="R266" s="51"/>
      <c r="T266" s="46"/>
      <c r="U266" s="47"/>
      <c r="V266" s="48"/>
      <c r="X266" s="66"/>
      <c r="Y266" s="69"/>
      <c r="Z266" s="69"/>
      <c r="AA266" s="69"/>
      <c r="AB266" s="69"/>
      <c r="AC266" s="69"/>
      <c r="AD266" s="69"/>
      <c r="AE266" s="69"/>
      <c r="AF266" s="69"/>
      <c r="AG266" s="69"/>
      <c r="AH266" s="69"/>
      <c r="AI266" s="69"/>
      <c r="AJ266" s="69"/>
      <c r="AK266" s="69"/>
      <c r="AL266" s="69"/>
      <c r="AM266" s="69"/>
      <c r="AN266" s="69"/>
      <c r="AO266" s="69"/>
      <c r="AP266" s="69"/>
      <c r="AQ266" s="70"/>
    </row>
    <row r="267" spans="3:54" ht="5.0999999999999996" customHeight="1" x14ac:dyDescent="0.25"/>
    <row r="268" spans="3:54" ht="15" customHeight="1" x14ac:dyDescent="0.25">
      <c r="C268" s="86" t="s">
        <v>191</v>
      </c>
      <c r="D268" s="87"/>
      <c r="E268" s="87"/>
      <c r="F268" s="87"/>
      <c r="G268" s="87"/>
      <c r="H268" s="87"/>
      <c r="I268" s="87"/>
      <c r="J268" s="87"/>
      <c r="K268" s="87"/>
      <c r="L268" s="87"/>
      <c r="M268" s="169"/>
      <c r="N268" s="169"/>
      <c r="O268" s="169"/>
      <c r="P268" s="169"/>
      <c r="Q268" s="169"/>
      <c r="R268" s="170"/>
      <c r="T268" s="164" t="s">
        <v>75</v>
      </c>
      <c r="U268" s="165"/>
      <c r="V268" s="166"/>
      <c r="X268" s="49" t="s">
        <v>78</v>
      </c>
      <c r="Y268" s="50"/>
      <c r="Z268" s="50"/>
      <c r="AA268" s="50"/>
      <c r="AB268" s="50"/>
      <c r="AC268" s="50"/>
      <c r="AD268" s="50"/>
      <c r="AE268" s="50"/>
      <c r="AF268" s="50"/>
      <c r="AG268" s="50"/>
      <c r="AH268" s="50"/>
      <c r="AI268" s="50"/>
      <c r="AJ268" s="50"/>
      <c r="AK268" s="50"/>
      <c r="AL268" s="50"/>
      <c r="AM268" s="50"/>
      <c r="AN268" s="50"/>
      <c r="AO268" s="50"/>
      <c r="AP268" s="50"/>
      <c r="AQ268" s="51"/>
    </row>
    <row r="269" spans="3:54" s="10" customFormat="1" ht="5.0999999999999996" customHeight="1" x14ac:dyDescent="0.25">
      <c r="C269"/>
      <c r="D269"/>
      <c r="E269"/>
      <c r="F269"/>
      <c r="G269"/>
      <c r="H269"/>
      <c r="I269"/>
      <c r="J269"/>
      <c r="K269"/>
      <c r="L269"/>
      <c r="M269"/>
      <c r="N269"/>
      <c r="O269"/>
      <c r="P269"/>
      <c r="Q269"/>
      <c r="R269"/>
      <c r="S269"/>
      <c r="T269"/>
      <c r="U269"/>
    </row>
    <row r="270" spans="3:54" ht="15" customHeight="1" x14ac:dyDescent="0.25">
      <c r="C270" s="49" t="s">
        <v>73</v>
      </c>
      <c r="D270" s="50"/>
      <c r="E270" s="50"/>
      <c r="F270" s="50"/>
      <c r="G270" s="50"/>
      <c r="H270" s="50"/>
      <c r="I270" s="50"/>
      <c r="J270" s="50"/>
      <c r="K270" s="50"/>
      <c r="L270" s="50"/>
      <c r="M270" s="50"/>
      <c r="N270" s="50"/>
      <c r="O270" s="50"/>
      <c r="P270" s="50"/>
      <c r="Q270" s="50"/>
      <c r="R270" s="51"/>
      <c r="T270" s="46"/>
      <c r="U270" s="47"/>
      <c r="V270" s="48"/>
      <c r="X270" s="66"/>
      <c r="Y270" s="69"/>
      <c r="Z270" s="69"/>
      <c r="AA270" s="69"/>
      <c r="AB270" s="69"/>
      <c r="AC270" s="69"/>
      <c r="AD270" s="69"/>
      <c r="AE270" s="69"/>
      <c r="AF270" s="69"/>
      <c r="AG270" s="69"/>
      <c r="AH270" s="69"/>
      <c r="AI270" s="69"/>
      <c r="AJ270" s="69"/>
      <c r="AK270" s="69"/>
      <c r="AL270" s="69"/>
      <c r="AM270" s="69"/>
      <c r="AN270" s="69"/>
      <c r="AO270" s="69"/>
      <c r="AP270" s="69"/>
      <c r="AQ270" s="70"/>
    </row>
    <row r="271" spans="3:54" ht="15" customHeight="1" x14ac:dyDescent="0.25">
      <c r="C271" s="49" t="s">
        <v>74</v>
      </c>
      <c r="D271" s="50"/>
      <c r="E271" s="50"/>
      <c r="F271" s="50"/>
      <c r="G271" s="50"/>
      <c r="H271" s="50"/>
      <c r="I271" s="50"/>
      <c r="J271" s="50"/>
      <c r="K271" s="50"/>
      <c r="L271" s="50"/>
      <c r="M271" s="50"/>
      <c r="N271" s="50"/>
      <c r="O271" s="50"/>
      <c r="P271" s="50"/>
      <c r="Q271" s="50"/>
      <c r="R271" s="51"/>
      <c r="T271" s="46"/>
      <c r="U271" s="47"/>
      <c r="V271" s="48"/>
      <c r="X271" s="66"/>
      <c r="Y271" s="69"/>
      <c r="Z271" s="69"/>
      <c r="AA271" s="69"/>
      <c r="AB271" s="69"/>
      <c r="AC271" s="69"/>
      <c r="AD271" s="69"/>
      <c r="AE271" s="69"/>
      <c r="AF271" s="69"/>
      <c r="AG271" s="69"/>
      <c r="AH271" s="69"/>
      <c r="AI271" s="69"/>
      <c r="AJ271" s="69"/>
      <c r="AK271" s="69"/>
      <c r="AL271" s="69"/>
      <c r="AM271" s="69"/>
      <c r="AN271" s="69"/>
      <c r="AO271" s="69"/>
      <c r="AP271" s="69"/>
      <c r="AQ271" s="70"/>
    </row>
    <row r="272" spans="3:54" ht="15" customHeight="1" x14ac:dyDescent="0.25">
      <c r="C272" s="49" t="s">
        <v>72</v>
      </c>
      <c r="D272" s="50"/>
      <c r="E272" s="50"/>
      <c r="F272" s="50"/>
      <c r="G272" s="50"/>
      <c r="H272" s="50"/>
      <c r="I272" s="50"/>
      <c r="J272" s="50"/>
      <c r="K272" s="50"/>
      <c r="L272" s="50"/>
      <c r="M272" s="50"/>
      <c r="N272" s="50"/>
      <c r="O272" s="50"/>
      <c r="P272" s="50"/>
      <c r="Q272" s="50"/>
      <c r="R272" s="51"/>
      <c r="T272" s="46"/>
      <c r="U272" s="47"/>
      <c r="V272" s="48"/>
      <c r="X272" s="66"/>
      <c r="Y272" s="69"/>
      <c r="Z272" s="69"/>
      <c r="AA272" s="69"/>
      <c r="AB272" s="69"/>
      <c r="AC272" s="69"/>
      <c r="AD272" s="69"/>
      <c r="AE272" s="69"/>
      <c r="AF272" s="69"/>
      <c r="AG272" s="69"/>
      <c r="AH272" s="69"/>
      <c r="AI272" s="69"/>
      <c r="AJ272" s="69"/>
      <c r="AK272" s="69"/>
      <c r="AL272" s="69"/>
      <c r="AM272" s="69"/>
      <c r="AN272" s="69"/>
      <c r="AO272" s="69"/>
      <c r="AP272" s="69"/>
      <c r="AQ272" s="70"/>
    </row>
    <row r="273" spans="1:54" ht="15" customHeight="1" x14ac:dyDescent="0.25">
      <c r="C273" s="49" t="s">
        <v>76</v>
      </c>
      <c r="D273" s="50"/>
      <c r="E273" s="50"/>
      <c r="F273" s="50"/>
      <c r="G273" s="50"/>
      <c r="H273" s="50"/>
      <c r="I273" s="50"/>
      <c r="J273" s="50"/>
      <c r="K273" s="50"/>
      <c r="L273" s="50"/>
      <c r="M273" s="50"/>
      <c r="N273" s="50"/>
      <c r="O273" s="50"/>
      <c r="P273" s="50"/>
      <c r="Q273" s="50"/>
      <c r="R273" s="51"/>
      <c r="T273" s="46"/>
      <c r="U273" s="47"/>
      <c r="V273" s="48"/>
      <c r="X273" s="66"/>
      <c r="Y273" s="69"/>
      <c r="Z273" s="69"/>
      <c r="AA273" s="69"/>
      <c r="AB273" s="69"/>
      <c r="AC273" s="69"/>
      <c r="AD273" s="69"/>
      <c r="AE273" s="69"/>
      <c r="AF273" s="69"/>
      <c r="AG273" s="69"/>
      <c r="AH273" s="69"/>
      <c r="AI273" s="69"/>
      <c r="AJ273" s="69"/>
      <c r="AK273" s="69"/>
      <c r="AL273" s="69"/>
      <c r="AM273" s="69"/>
      <c r="AN273" s="69"/>
      <c r="AO273" s="69"/>
      <c r="AP273" s="69"/>
      <c r="AQ273" s="70"/>
    </row>
    <row r="274" spans="1:54" ht="15" customHeight="1" x14ac:dyDescent="0.25">
      <c r="C274" s="49" t="s">
        <v>77</v>
      </c>
      <c r="D274" s="50"/>
      <c r="E274" s="50"/>
      <c r="F274" s="50"/>
      <c r="G274" s="50"/>
      <c r="H274" s="50"/>
      <c r="I274" s="50"/>
      <c r="J274" s="50"/>
      <c r="K274" s="50"/>
      <c r="L274" s="50"/>
      <c r="M274" s="50"/>
      <c r="N274" s="50"/>
      <c r="O274" s="50"/>
      <c r="P274" s="50"/>
      <c r="Q274" s="50"/>
      <c r="R274" s="51"/>
      <c r="T274" s="46"/>
      <c r="U274" s="47"/>
      <c r="V274" s="48"/>
      <c r="X274" s="66"/>
      <c r="Y274" s="69"/>
      <c r="Z274" s="69"/>
      <c r="AA274" s="69"/>
      <c r="AB274" s="69"/>
      <c r="AC274" s="69"/>
      <c r="AD274" s="69"/>
      <c r="AE274" s="69"/>
      <c r="AF274" s="69"/>
      <c r="AG274" s="69"/>
      <c r="AH274" s="69"/>
      <c r="AI274" s="69"/>
      <c r="AJ274" s="69"/>
      <c r="AK274" s="69"/>
      <c r="AL274" s="69"/>
      <c r="AM274" s="69"/>
      <c r="AN274" s="69"/>
      <c r="AO274" s="69"/>
      <c r="AP274" s="69"/>
      <c r="AQ274" s="70"/>
    </row>
    <row r="275" spans="1:54" ht="15" customHeight="1" x14ac:dyDescent="0.25"/>
    <row r="276" spans="1:54" s="19" customFormat="1" x14ac:dyDescent="0.25">
      <c r="B276" s="71" t="s">
        <v>155</v>
      </c>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3"/>
      <c r="AE276" s="73"/>
      <c r="AF276" s="73"/>
      <c r="AG276" s="73"/>
      <c r="AH276" s="73"/>
      <c r="AI276" s="73"/>
      <c r="AJ276" s="73"/>
      <c r="AK276" s="73"/>
      <c r="AL276" s="73"/>
      <c r="AM276" s="73"/>
      <c r="AN276" s="73"/>
      <c r="AO276" s="73"/>
      <c r="AP276" s="73"/>
      <c r="AQ276" s="73"/>
    </row>
    <row r="277" spans="1:54" ht="5.0999999999999996" customHeight="1" x14ac:dyDescent="0.25"/>
    <row r="278" spans="1:54" x14ac:dyDescent="0.25">
      <c r="C278" s="81" t="s">
        <v>147</v>
      </c>
      <c r="D278" s="82"/>
      <c r="E278" s="83"/>
      <c r="F278" s="83"/>
      <c r="G278" s="83"/>
      <c r="H278" s="83"/>
      <c r="I278" s="83"/>
      <c r="J278" s="83"/>
      <c r="K278" s="83"/>
      <c r="L278" s="83"/>
      <c r="M278" s="83"/>
      <c r="N278" s="83"/>
      <c r="O278" s="83"/>
      <c r="P278" s="83"/>
      <c r="Q278" s="83"/>
      <c r="R278" s="83"/>
      <c r="S278" s="83"/>
      <c r="T278" s="83"/>
      <c r="U278" s="83"/>
      <c r="V278" s="83"/>
      <c r="W278" s="83"/>
      <c r="X278" s="83"/>
      <c r="Y278" s="83"/>
      <c r="Z278" s="84"/>
      <c r="AA278" s="85"/>
      <c r="AC278" s="164" t="s">
        <v>81</v>
      </c>
      <c r="AD278" s="165"/>
      <c r="AE278" s="166"/>
    </row>
    <row r="279" spans="1:54" ht="5.0999999999999996" customHeight="1" x14ac:dyDescent="0.25"/>
    <row r="280" spans="1:54" x14ac:dyDescent="0.25">
      <c r="C280" s="49" t="s">
        <v>79</v>
      </c>
      <c r="D280" s="50"/>
      <c r="E280" s="50"/>
      <c r="F280" s="50"/>
      <c r="G280" s="50"/>
      <c r="H280" s="50"/>
      <c r="I280" s="50"/>
      <c r="J280" s="50"/>
      <c r="K280" s="50"/>
      <c r="L280" s="50"/>
      <c r="M280" s="50"/>
      <c r="N280" s="50"/>
      <c r="O280" s="50"/>
      <c r="P280" s="50"/>
      <c r="Q280" s="50"/>
      <c r="R280" s="50"/>
      <c r="S280" s="61"/>
      <c r="T280" s="61"/>
      <c r="U280" s="61"/>
      <c r="V280" s="61"/>
      <c r="W280" s="61"/>
      <c r="X280" s="61"/>
      <c r="Y280" s="61"/>
      <c r="Z280" s="61"/>
      <c r="AA280" s="62"/>
      <c r="AC280" s="46">
        <v>30</v>
      </c>
      <c r="AD280" s="47"/>
      <c r="AE280" s="48"/>
    </row>
    <row r="281" spans="1:54" x14ac:dyDescent="0.25">
      <c r="C281" s="49" t="s">
        <v>80</v>
      </c>
      <c r="D281" s="50"/>
      <c r="E281" s="50"/>
      <c r="F281" s="50"/>
      <c r="G281" s="50"/>
      <c r="H281" s="50"/>
      <c r="I281" s="50"/>
      <c r="J281" s="50"/>
      <c r="K281" s="50"/>
      <c r="L281" s="50"/>
      <c r="M281" s="50"/>
      <c r="N281" s="50"/>
      <c r="O281" s="50"/>
      <c r="P281" s="50"/>
      <c r="Q281" s="50"/>
      <c r="R281" s="50"/>
      <c r="S281" s="61"/>
      <c r="T281" s="61"/>
      <c r="U281" s="61"/>
      <c r="V281" s="61"/>
      <c r="W281" s="61"/>
      <c r="X281" s="61"/>
      <c r="Y281" s="61"/>
      <c r="Z281" s="61"/>
      <c r="AA281" s="62"/>
      <c r="AC281" s="46"/>
      <c r="AD281" s="47"/>
      <c r="AE281" s="48"/>
    </row>
    <row r="283" spans="1:54" x14ac:dyDescent="0.25">
      <c r="A283" s="19"/>
      <c r="B283" s="71" t="s">
        <v>171</v>
      </c>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3"/>
      <c r="AE283" s="73"/>
      <c r="AF283" s="73"/>
      <c r="AG283" s="73"/>
      <c r="AH283" s="73"/>
      <c r="AI283" s="73"/>
      <c r="AJ283" s="73"/>
      <c r="AK283" s="73"/>
      <c r="AL283" s="73"/>
      <c r="AM283" s="73"/>
      <c r="AN283" s="73"/>
      <c r="AO283" s="73"/>
      <c r="AP283" s="73"/>
      <c r="AQ283" s="73"/>
    </row>
    <row r="284" spans="1:54" ht="5.0999999999999996" customHeight="1" x14ac:dyDescent="0.25">
      <c r="BB284" s="10" t="s">
        <v>162</v>
      </c>
    </row>
    <row r="285" spans="1:54" x14ac:dyDescent="0.25">
      <c r="BB285" s="21" t="s">
        <v>158</v>
      </c>
    </row>
    <row r="286" spans="1:54" s="22" customFormat="1" ht="60" customHeight="1" x14ac:dyDescent="0.25">
      <c r="B286" s="75" t="s">
        <v>192</v>
      </c>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BB286" s="23" t="s">
        <v>157</v>
      </c>
    </row>
    <row r="287" spans="1:54" ht="9.9499999999999993" customHeight="1" x14ac:dyDescent="0.25">
      <c r="BB287" s="21" t="s">
        <v>159</v>
      </c>
    </row>
    <row r="288" spans="1:54" x14ac:dyDescent="0.25">
      <c r="B288" s="24" t="s">
        <v>163</v>
      </c>
      <c r="BB288" s="21" t="s">
        <v>160</v>
      </c>
    </row>
    <row r="289" spans="2:54" x14ac:dyDescent="0.25">
      <c r="BB289" s="21" t="s">
        <v>161</v>
      </c>
    </row>
    <row r="290" spans="2:54" ht="15.75" x14ac:dyDescent="0.25">
      <c r="B290" s="31"/>
      <c r="C290" s="32"/>
      <c r="D290" s="31"/>
      <c r="E290" s="31"/>
      <c r="F290" s="31"/>
      <c r="G290" s="31"/>
      <c r="H290" s="33"/>
      <c r="I290" s="167" t="s">
        <v>178</v>
      </c>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row>
  </sheetData>
  <sheetProtection selectLockedCells="1" autoFilter="0"/>
  <mergeCells count="522">
    <mergeCell ref="I290:AE290"/>
    <mergeCell ref="C280:AA280"/>
    <mergeCell ref="AC280:AE280"/>
    <mergeCell ref="C281:AA281"/>
    <mergeCell ref="AC281:AE281"/>
    <mergeCell ref="B283:AQ283"/>
    <mergeCell ref="B286:AQ286"/>
    <mergeCell ref="C274:R274"/>
    <mergeCell ref="T274:V274"/>
    <mergeCell ref="X274:AQ274"/>
    <mergeCell ref="B276:AQ276"/>
    <mergeCell ref="C278:AA278"/>
    <mergeCell ref="AC278:AE278"/>
    <mergeCell ref="C272:R272"/>
    <mergeCell ref="T272:V272"/>
    <mergeCell ref="X272:AQ272"/>
    <mergeCell ref="C273:R273"/>
    <mergeCell ref="T273:V273"/>
    <mergeCell ref="X273:AQ273"/>
    <mergeCell ref="C270:R270"/>
    <mergeCell ref="T270:V270"/>
    <mergeCell ref="X270:AQ270"/>
    <mergeCell ref="C271:R271"/>
    <mergeCell ref="T271:V271"/>
    <mergeCell ref="X271:AQ271"/>
    <mergeCell ref="C266:R266"/>
    <mergeCell ref="T266:V266"/>
    <mergeCell ref="X266:AQ266"/>
    <mergeCell ref="C268:R268"/>
    <mergeCell ref="T268:V268"/>
    <mergeCell ref="X268:AQ268"/>
    <mergeCell ref="C264:R264"/>
    <mergeCell ref="T264:V264"/>
    <mergeCell ref="X264:AQ264"/>
    <mergeCell ref="C265:R265"/>
    <mergeCell ref="T265:V265"/>
    <mergeCell ref="X265:AQ265"/>
    <mergeCell ref="C262:R262"/>
    <mergeCell ref="T262:V262"/>
    <mergeCell ref="X262:AQ262"/>
    <mergeCell ref="C263:R263"/>
    <mergeCell ref="T263:V263"/>
    <mergeCell ref="X263:AQ263"/>
    <mergeCell ref="C258:R258"/>
    <mergeCell ref="T258:V258"/>
    <mergeCell ref="X258:AQ258"/>
    <mergeCell ref="C260:R260"/>
    <mergeCell ref="T260:V260"/>
    <mergeCell ref="X260:AQ260"/>
    <mergeCell ref="C256:R256"/>
    <mergeCell ref="T256:V256"/>
    <mergeCell ref="X256:AQ256"/>
    <mergeCell ref="C257:R257"/>
    <mergeCell ref="T257:V257"/>
    <mergeCell ref="X257:AQ257"/>
    <mergeCell ref="C254:R254"/>
    <mergeCell ref="T254:V254"/>
    <mergeCell ref="X254:AQ254"/>
    <mergeCell ref="C255:R255"/>
    <mergeCell ref="T255:V255"/>
    <mergeCell ref="X255:AQ255"/>
    <mergeCell ref="C248:Z248"/>
    <mergeCell ref="AB248:AF248"/>
    <mergeCell ref="AI248:AM248"/>
    <mergeCell ref="B250:AQ250"/>
    <mergeCell ref="C252:R252"/>
    <mergeCell ref="T252:V252"/>
    <mergeCell ref="X252:AQ252"/>
    <mergeCell ref="C244:L244"/>
    <mergeCell ref="N244:Q244"/>
    <mergeCell ref="S244:AQ244"/>
    <mergeCell ref="C246:Z246"/>
    <mergeCell ref="AB246:AF246"/>
    <mergeCell ref="AI246:AM246"/>
    <mergeCell ref="C242:L242"/>
    <mergeCell ref="N242:Q242"/>
    <mergeCell ref="S242:AQ242"/>
    <mergeCell ref="C243:L243"/>
    <mergeCell ref="N243:Q243"/>
    <mergeCell ref="S243:AQ243"/>
    <mergeCell ref="C240:L240"/>
    <mergeCell ref="N240:Q240"/>
    <mergeCell ref="S240:AQ240"/>
    <mergeCell ref="C241:L241"/>
    <mergeCell ref="N241:Q241"/>
    <mergeCell ref="S241:AQ241"/>
    <mergeCell ref="C238:L238"/>
    <mergeCell ref="N238:Q238"/>
    <mergeCell ref="S238:AQ238"/>
    <mergeCell ref="C239:L239"/>
    <mergeCell ref="N239:Q239"/>
    <mergeCell ref="S239:AQ239"/>
    <mergeCell ref="C236:L236"/>
    <mergeCell ref="N236:Q236"/>
    <mergeCell ref="S236:AQ236"/>
    <mergeCell ref="C237:L237"/>
    <mergeCell ref="N237:Q237"/>
    <mergeCell ref="S237:AQ237"/>
    <mergeCell ref="C234:L234"/>
    <mergeCell ref="N234:Q234"/>
    <mergeCell ref="S234:AQ234"/>
    <mergeCell ref="C235:L235"/>
    <mergeCell ref="N235:Q235"/>
    <mergeCell ref="S235:AQ235"/>
    <mergeCell ref="C231:L231"/>
    <mergeCell ref="N231:Q231"/>
    <mergeCell ref="S231:AQ231"/>
    <mergeCell ref="C233:L233"/>
    <mergeCell ref="N233:Q233"/>
    <mergeCell ref="S233:AQ233"/>
    <mergeCell ref="C228:L228"/>
    <mergeCell ref="N228:Q228"/>
    <mergeCell ref="S228:AQ228"/>
    <mergeCell ref="C229:L229"/>
    <mergeCell ref="N229:Q229"/>
    <mergeCell ref="S229:AQ229"/>
    <mergeCell ref="C226:L226"/>
    <mergeCell ref="N226:Q226"/>
    <mergeCell ref="S226:AQ226"/>
    <mergeCell ref="C227:L227"/>
    <mergeCell ref="N227:Q227"/>
    <mergeCell ref="S227:AQ227"/>
    <mergeCell ref="C224:L224"/>
    <mergeCell ref="N224:Q224"/>
    <mergeCell ref="S224:AQ224"/>
    <mergeCell ref="C225:L225"/>
    <mergeCell ref="N225:Q225"/>
    <mergeCell ref="S225:AQ225"/>
    <mergeCell ref="C222:L222"/>
    <mergeCell ref="N222:Q222"/>
    <mergeCell ref="S222:AQ222"/>
    <mergeCell ref="C223:L223"/>
    <mergeCell ref="N223:Q223"/>
    <mergeCell ref="S223:AQ223"/>
    <mergeCell ref="C220:L220"/>
    <mergeCell ref="N220:Q220"/>
    <mergeCell ref="S220:AQ220"/>
    <mergeCell ref="C221:L221"/>
    <mergeCell ref="N221:Q221"/>
    <mergeCell ref="S221:AQ221"/>
    <mergeCell ref="C218:L218"/>
    <mergeCell ref="N218:Q218"/>
    <mergeCell ref="S218:AQ218"/>
    <mergeCell ref="C219:L219"/>
    <mergeCell ref="N219:Q219"/>
    <mergeCell ref="S219:AQ219"/>
    <mergeCell ref="C214:L214"/>
    <mergeCell ref="N214:Q214"/>
    <mergeCell ref="S214:AQ214"/>
    <mergeCell ref="C216:L216"/>
    <mergeCell ref="N216:Q216"/>
    <mergeCell ref="S216:AQ216"/>
    <mergeCell ref="C212:L212"/>
    <mergeCell ref="N212:Q212"/>
    <mergeCell ref="S212:AQ212"/>
    <mergeCell ref="C213:L213"/>
    <mergeCell ref="N213:Q213"/>
    <mergeCell ref="S213:AQ213"/>
    <mergeCell ref="C210:L210"/>
    <mergeCell ref="N210:Q210"/>
    <mergeCell ref="S210:AQ210"/>
    <mergeCell ref="C211:L211"/>
    <mergeCell ref="N211:Q211"/>
    <mergeCell ref="S211:AQ211"/>
    <mergeCell ref="C208:L208"/>
    <mergeCell ref="N208:Q208"/>
    <mergeCell ref="S208:AQ208"/>
    <mergeCell ref="C209:L209"/>
    <mergeCell ref="N209:Q209"/>
    <mergeCell ref="S209:AQ209"/>
    <mergeCell ref="C206:L206"/>
    <mergeCell ref="N206:Q206"/>
    <mergeCell ref="S206:AQ206"/>
    <mergeCell ref="C207:L207"/>
    <mergeCell ref="N207:Q207"/>
    <mergeCell ref="S207:AQ207"/>
    <mergeCell ref="C204:L204"/>
    <mergeCell ref="N204:Q204"/>
    <mergeCell ref="S204:AQ204"/>
    <mergeCell ref="C205:L205"/>
    <mergeCell ref="N205:Q205"/>
    <mergeCell ref="S205:AQ205"/>
    <mergeCell ref="C201:L201"/>
    <mergeCell ref="N201:Q201"/>
    <mergeCell ref="S201:AQ201"/>
    <mergeCell ref="C203:L203"/>
    <mergeCell ref="N203:Q203"/>
    <mergeCell ref="S203:AQ203"/>
    <mergeCell ref="C197:L197"/>
    <mergeCell ref="N197:AB197"/>
    <mergeCell ref="C198:L198"/>
    <mergeCell ref="N198:AB198"/>
    <mergeCell ref="C199:L199"/>
    <mergeCell ref="N199:O199"/>
    <mergeCell ref="C193:L193"/>
    <mergeCell ref="N193:AB193"/>
    <mergeCell ref="C194:L194"/>
    <mergeCell ref="N194:AB194"/>
    <mergeCell ref="C195:L195"/>
    <mergeCell ref="N195:O195"/>
    <mergeCell ref="C189:L189"/>
    <mergeCell ref="N189:AB189"/>
    <mergeCell ref="C190:L190"/>
    <mergeCell ref="N190:AB190"/>
    <mergeCell ref="C191:L191"/>
    <mergeCell ref="N191:O191"/>
    <mergeCell ref="C185:L185"/>
    <mergeCell ref="N185:AB185"/>
    <mergeCell ref="C186:L186"/>
    <mergeCell ref="N186:AB186"/>
    <mergeCell ref="C187:L187"/>
    <mergeCell ref="N187:O187"/>
    <mergeCell ref="C181:L181"/>
    <mergeCell ref="N181:AB181"/>
    <mergeCell ref="C182:L182"/>
    <mergeCell ref="N182:AB182"/>
    <mergeCell ref="C183:L183"/>
    <mergeCell ref="N183:O183"/>
    <mergeCell ref="C177:L177"/>
    <mergeCell ref="N177:AB177"/>
    <mergeCell ref="C178:L178"/>
    <mergeCell ref="N178:AB178"/>
    <mergeCell ref="C179:L179"/>
    <mergeCell ref="N179:O179"/>
    <mergeCell ref="C173:L173"/>
    <mergeCell ref="N173:AB173"/>
    <mergeCell ref="C174:L174"/>
    <mergeCell ref="N174:AB174"/>
    <mergeCell ref="C175:L175"/>
    <mergeCell ref="N175:O175"/>
    <mergeCell ref="C169:L169"/>
    <mergeCell ref="N169:AB169"/>
    <mergeCell ref="C170:L170"/>
    <mergeCell ref="N170:AB170"/>
    <mergeCell ref="C171:L171"/>
    <mergeCell ref="N171:O171"/>
    <mergeCell ref="C165:L165"/>
    <mergeCell ref="N165:AB165"/>
    <mergeCell ref="C166:L166"/>
    <mergeCell ref="N166:AB166"/>
    <mergeCell ref="C167:L167"/>
    <mergeCell ref="N167:O167"/>
    <mergeCell ref="C161:L161"/>
    <mergeCell ref="N161:AB161"/>
    <mergeCell ref="C162:L162"/>
    <mergeCell ref="N162:AB162"/>
    <mergeCell ref="C163:L163"/>
    <mergeCell ref="N163:O163"/>
    <mergeCell ref="C157:L157"/>
    <mergeCell ref="N157:AB157"/>
    <mergeCell ref="C158:L158"/>
    <mergeCell ref="N158:AB158"/>
    <mergeCell ref="C159:L159"/>
    <mergeCell ref="N159:O159"/>
    <mergeCell ref="C151:AQ151"/>
    <mergeCell ref="C153:L153"/>
    <mergeCell ref="N153:AB153"/>
    <mergeCell ref="C154:L154"/>
    <mergeCell ref="N154:AB154"/>
    <mergeCell ref="C155:L155"/>
    <mergeCell ref="N155:O155"/>
    <mergeCell ref="C146:L146"/>
    <mergeCell ref="C147:L147"/>
    <mergeCell ref="N147:P147"/>
    <mergeCell ref="U147:W147"/>
    <mergeCell ref="AB147:AD147"/>
    <mergeCell ref="C149:AQ149"/>
    <mergeCell ref="C143:L143"/>
    <mergeCell ref="C144:L144"/>
    <mergeCell ref="N144:P144"/>
    <mergeCell ref="U144:W144"/>
    <mergeCell ref="AB144:AD144"/>
    <mergeCell ref="C145:L145"/>
    <mergeCell ref="N145:P145"/>
    <mergeCell ref="U145:W145"/>
    <mergeCell ref="AB145:AD145"/>
    <mergeCell ref="C141:L141"/>
    <mergeCell ref="N141:P141"/>
    <mergeCell ref="U141:W141"/>
    <mergeCell ref="AB141:AD141"/>
    <mergeCell ref="C142:L142"/>
    <mergeCell ref="N142:P142"/>
    <mergeCell ref="U142:W142"/>
    <mergeCell ref="AB142:AD142"/>
    <mergeCell ref="C139:L139"/>
    <mergeCell ref="N139:P139"/>
    <mergeCell ref="U139:W139"/>
    <mergeCell ref="AB139:AD139"/>
    <mergeCell ref="C140:L140"/>
    <mergeCell ref="N140:P140"/>
    <mergeCell ref="U140:W140"/>
    <mergeCell ref="AB140:AD140"/>
    <mergeCell ref="C137:L137"/>
    <mergeCell ref="N137:P137"/>
    <mergeCell ref="U137:W137"/>
    <mergeCell ref="AB137:AD137"/>
    <mergeCell ref="C138:L138"/>
    <mergeCell ref="N138:P138"/>
    <mergeCell ref="U138:W138"/>
    <mergeCell ref="AB138:AD138"/>
    <mergeCell ref="C134:L134"/>
    <mergeCell ref="C135:L135"/>
    <mergeCell ref="N135:P135"/>
    <mergeCell ref="U135:W135"/>
    <mergeCell ref="AB135:AD135"/>
    <mergeCell ref="C136:L136"/>
    <mergeCell ref="N136:P136"/>
    <mergeCell ref="U136:W136"/>
    <mergeCell ref="AB136:AD136"/>
    <mergeCell ref="C131:L131"/>
    <mergeCell ref="C132:L132"/>
    <mergeCell ref="N132:P132"/>
    <mergeCell ref="U132:W132"/>
    <mergeCell ref="AB132:AD132"/>
    <mergeCell ref="C133:L133"/>
    <mergeCell ref="N133:P133"/>
    <mergeCell ref="U133:W133"/>
    <mergeCell ref="AB133:AD133"/>
    <mergeCell ref="C129:L129"/>
    <mergeCell ref="N129:P129"/>
    <mergeCell ref="U129:W129"/>
    <mergeCell ref="AB129:AD129"/>
    <mergeCell ref="C130:L130"/>
    <mergeCell ref="N130:P130"/>
    <mergeCell ref="U130:W130"/>
    <mergeCell ref="AB130:AD130"/>
    <mergeCell ref="C127:L127"/>
    <mergeCell ref="N127:P127"/>
    <mergeCell ref="U127:W127"/>
    <mergeCell ref="AB127:AD127"/>
    <mergeCell ref="C128:L128"/>
    <mergeCell ref="N128:P128"/>
    <mergeCell ref="U128:W128"/>
    <mergeCell ref="AB128:AD128"/>
    <mergeCell ref="C124:L124"/>
    <mergeCell ref="N124:P124"/>
    <mergeCell ref="U124:W124"/>
    <mergeCell ref="AB124:AD124"/>
    <mergeCell ref="C125:L125"/>
    <mergeCell ref="C126:L126"/>
    <mergeCell ref="N126:P126"/>
    <mergeCell ref="U126:W126"/>
    <mergeCell ref="AB126:AD126"/>
    <mergeCell ref="C121:L121"/>
    <mergeCell ref="N121:P121"/>
    <mergeCell ref="U121:W121"/>
    <mergeCell ref="AB121:AD121"/>
    <mergeCell ref="C122:L122"/>
    <mergeCell ref="C123:L123"/>
    <mergeCell ref="N123:P123"/>
    <mergeCell ref="U123:W123"/>
    <mergeCell ref="AB123:AD123"/>
    <mergeCell ref="C119:L119"/>
    <mergeCell ref="N119:P119"/>
    <mergeCell ref="U119:W119"/>
    <mergeCell ref="AB119:AD119"/>
    <mergeCell ref="C120:L120"/>
    <mergeCell ref="N120:P120"/>
    <mergeCell ref="U120:W120"/>
    <mergeCell ref="AB120:AD120"/>
    <mergeCell ref="C117:L117"/>
    <mergeCell ref="N117:P117"/>
    <mergeCell ref="U117:W117"/>
    <mergeCell ref="AB117:AD117"/>
    <mergeCell ref="C118:L118"/>
    <mergeCell ref="N118:P118"/>
    <mergeCell ref="U118:W118"/>
    <mergeCell ref="AB118:AD118"/>
    <mergeCell ref="C115:L115"/>
    <mergeCell ref="N115:P115"/>
    <mergeCell ref="U115:W115"/>
    <mergeCell ref="AB115:AD115"/>
    <mergeCell ref="C116:L116"/>
    <mergeCell ref="N116:P116"/>
    <mergeCell ref="U116:W116"/>
    <mergeCell ref="AB116:AD116"/>
    <mergeCell ref="C113:L113"/>
    <mergeCell ref="N113:P113"/>
    <mergeCell ref="U113:W113"/>
    <mergeCell ref="AB113:AD113"/>
    <mergeCell ref="C114:L114"/>
    <mergeCell ref="N114:P114"/>
    <mergeCell ref="U114:W114"/>
    <mergeCell ref="AB114:AD114"/>
    <mergeCell ref="C109:L109"/>
    <mergeCell ref="C111:L111"/>
    <mergeCell ref="C112:L112"/>
    <mergeCell ref="N112:P112"/>
    <mergeCell ref="U112:W112"/>
    <mergeCell ref="AB112:AD112"/>
    <mergeCell ref="C106:L106"/>
    <mergeCell ref="N106:P106"/>
    <mergeCell ref="U106:W106"/>
    <mergeCell ref="AB106:AD106"/>
    <mergeCell ref="C107:L107"/>
    <mergeCell ref="N107:P107"/>
    <mergeCell ref="U107:W107"/>
    <mergeCell ref="AB107:AD107"/>
    <mergeCell ref="C103:L103"/>
    <mergeCell ref="N103:P103"/>
    <mergeCell ref="U103:W103"/>
    <mergeCell ref="AB103:AD103"/>
    <mergeCell ref="C104:L104"/>
    <mergeCell ref="N104:P104"/>
    <mergeCell ref="U104:W104"/>
    <mergeCell ref="AB104:AD104"/>
    <mergeCell ref="C95:L95"/>
    <mergeCell ref="N95:P95"/>
    <mergeCell ref="U95:W95"/>
    <mergeCell ref="AB95:AD95"/>
    <mergeCell ref="C99:L99"/>
    <mergeCell ref="C101:AQ101"/>
    <mergeCell ref="C93:L93"/>
    <mergeCell ref="N93:P93"/>
    <mergeCell ref="U93:W93"/>
    <mergeCell ref="AB93:AD93"/>
    <mergeCell ref="C94:L94"/>
    <mergeCell ref="N94:P94"/>
    <mergeCell ref="U94:W94"/>
    <mergeCell ref="AB94:AD94"/>
    <mergeCell ref="C87:G87"/>
    <mergeCell ref="I87:S87"/>
    <mergeCell ref="U87:AE87"/>
    <mergeCell ref="AG87:AQ87"/>
    <mergeCell ref="B89:AQ89"/>
    <mergeCell ref="C91:L91"/>
    <mergeCell ref="N91:P91"/>
    <mergeCell ref="U91:W91"/>
    <mergeCell ref="AB91:AD91"/>
    <mergeCell ref="C85:G85"/>
    <mergeCell ref="I85:S85"/>
    <mergeCell ref="U85:AE85"/>
    <mergeCell ref="AG85:AQ85"/>
    <mergeCell ref="C86:G86"/>
    <mergeCell ref="I86:S86"/>
    <mergeCell ref="U86:AE86"/>
    <mergeCell ref="AG86:AQ86"/>
    <mergeCell ref="I83:S83"/>
    <mergeCell ref="U83:AE83"/>
    <mergeCell ref="AG83:AQ83"/>
    <mergeCell ref="C84:G84"/>
    <mergeCell ref="I84:S84"/>
    <mergeCell ref="U84:AE84"/>
    <mergeCell ref="AG84:AQ84"/>
    <mergeCell ref="D76:I76"/>
    <mergeCell ref="K76:M76"/>
    <mergeCell ref="O76:Q76"/>
    <mergeCell ref="B79:AQ79"/>
    <mergeCell ref="I81:S81"/>
    <mergeCell ref="U81:AE81"/>
    <mergeCell ref="AG81:AQ81"/>
    <mergeCell ref="D72:I72"/>
    <mergeCell ref="K72:M72"/>
    <mergeCell ref="O72:Q72"/>
    <mergeCell ref="D74:I74"/>
    <mergeCell ref="K74:M74"/>
    <mergeCell ref="O74:Q74"/>
    <mergeCell ref="D66:I66"/>
    <mergeCell ref="K66:M66"/>
    <mergeCell ref="O66:Q66"/>
    <mergeCell ref="D68:I68"/>
    <mergeCell ref="D70:I70"/>
    <mergeCell ref="K70:M70"/>
    <mergeCell ref="O70:Q70"/>
    <mergeCell ref="D60:I60"/>
    <mergeCell ref="K60:M60"/>
    <mergeCell ref="O60:Q60"/>
    <mergeCell ref="D62:I62"/>
    <mergeCell ref="D64:I64"/>
    <mergeCell ref="K64:M64"/>
    <mergeCell ref="O64:Q64"/>
    <mergeCell ref="D56:I56"/>
    <mergeCell ref="K56:M56"/>
    <mergeCell ref="O56:Q56"/>
    <mergeCell ref="D58:I58"/>
    <mergeCell ref="K58:M58"/>
    <mergeCell ref="O58:Q58"/>
    <mergeCell ref="D50:I50"/>
    <mergeCell ref="K50:M50"/>
    <mergeCell ref="O50:Q50"/>
    <mergeCell ref="D52:I52"/>
    <mergeCell ref="D54:I54"/>
    <mergeCell ref="K54:M54"/>
    <mergeCell ref="O54:Q54"/>
    <mergeCell ref="B42:AQ42"/>
    <mergeCell ref="K44:M44"/>
    <mergeCell ref="O44:Q44"/>
    <mergeCell ref="D46:I46"/>
    <mergeCell ref="D48:I48"/>
    <mergeCell ref="K48:M48"/>
    <mergeCell ref="O48:Q48"/>
    <mergeCell ref="C32:Q32"/>
    <mergeCell ref="R32:S32"/>
    <mergeCell ref="I36:AE36"/>
    <mergeCell ref="B38:AQ38"/>
    <mergeCell ref="B40:AQ40"/>
    <mergeCell ref="B41:AQ41"/>
    <mergeCell ref="C26:F26"/>
    <mergeCell ref="G26:AB26"/>
    <mergeCell ref="C28:F28"/>
    <mergeCell ref="G28:AB28"/>
    <mergeCell ref="C30:Q30"/>
    <mergeCell ref="R30:S30"/>
    <mergeCell ref="C24:F24"/>
    <mergeCell ref="G24:AB24"/>
    <mergeCell ref="C13:F13"/>
    <mergeCell ref="G13:AB13"/>
    <mergeCell ref="C15:F15"/>
    <mergeCell ref="G15:AB15"/>
    <mergeCell ref="G16:AB16"/>
    <mergeCell ref="C18:F18"/>
    <mergeCell ref="G18:AB18"/>
    <mergeCell ref="B2:AQ2"/>
    <mergeCell ref="B4:AQ4"/>
    <mergeCell ref="B5:AQ5"/>
    <mergeCell ref="B9:AQ9"/>
    <mergeCell ref="C11:F11"/>
    <mergeCell ref="G11:AB11"/>
    <mergeCell ref="C20:F20"/>
    <mergeCell ref="G20:AB20"/>
    <mergeCell ref="C22:F22"/>
    <mergeCell ref="G22:AB22"/>
  </mergeCells>
  <conditionalFormatting sqref="K64:M64">
    <cfRule type="expression" dxfId="26" priority="77">
      <formula>$C$62="SI"</formula>
    </cfRule>
  </conditionalFormatting>
  <conditionalFormatting sqref="K66:M66">
    <cfRule type="expression" dxfId="25" priority="76">
      <formula>$C$62="SI"</formula>
    </cfRule>
  </conditionalFormatting>
  <conditionalFormatting sqref="O64:Q64">
    <cfRule type="expression" dxfId="24" priority="75">
      <formula>$C$62="SI"</formula>
    </cfRule>
  </conditionalFormatting>
  <conditionalFormatting sqref="O66:Q66">
    <cfRule type="expression" dxfId="23" priority="74">
      <formula>$C$62="SI"</formula>
    </cfRule>
  </conditionalFormatting>
  <conditionalFormatting sqref="K70:M70">
    <cfRule type="expression" dxfId="22" priority="66">
      <formula>$C$68="Si"</formula>
    </cfRule>
  </conditionalFormatting>
  <conditionalFormatting sqref="K72:M72">
    <cfRule type="expression" dxfId="21" priority="65">
      <formula>$C$68="Si"</formula>
    </cfRule>
  </conditionalFormatting>
  <conditionalFormatting sqref="K74:M74">
    <cfRule type="expression" dxfId="20" priority="64">
      <formula>$C$68="Si"</formula>
    </cfRule>
  </conditionalFormatting>
  <conditionalFormatting sqref="K76:M76">
    <cfRule type="expression" dxfId="19" priority="63">
      <formula>$C$68="Si"</formula>
    </cfRule>
  </conditionalFormatting>
  <conditionalFormatting sqref="N107:P107">
    <cfRule type="expression" dxfId="18" priority="40">
      <formula>$Q$107=2</formula>
    </cfRule>
  </conditionalFormatting>
  <conditionalFormatting sqref="U107:W107">
    <cfRule type="expression" dxfId="17" priority="39">
      <formula>$Q$107=2</formula>
    </cfRule>
  </conditionalFormatting>
  <conditionalFormatting sqref="AB107:AD107">
    <cfRule type="expression" dxfId="16" priority="38">
      <formula>$Q$107=2</formula>
    </cfRule>
  </conditionalFormatting>
  <conditionalFormatting sqref="N106:P106 U106 AB106">
    <cfRule type="expression" dxfId="15" priority="31">
      <formula>$Q$106=2</formula>
    </cfRule>
  </conditionalFormatting>
  <conditionalFormatting sqref="AB93:AD95 AB103:AD104 AB106:AD107 AB123:AD124 AB126:AD130 AB132:AD133 AB135:AD142 AB144:AD145 AB147:AD147 N233:Q238 S233:AQ238 T270:V274 X270:AQ274 AB118:AD120">
    <cfRule type="expression" dxfId="14" priority="30">
      <formula>$AR$84=0</formula>
    </cfRule>
  </conditionalFormatting>
  <conditionalFormatting sqref="U93:W95 U103:W104 U106:W107 U126:W130 U123:W124 U132:W133 U135:W142 U144:W145 U147:W147 N218:Q223 S218:AQ223 T262:V266 X262:AQ266 U118:W120">
    <cfRule type="expression" dxfId="13" priority="29">
      <formula>$AF$84=0</formula>
    </cfRule>
  </conditionalFormatting>
  <conditionalFormatting sqref="AB112:AD116">
    <cfRule type="expression" dxfId="12" priority="28">
      <formula>$AR$84=0</formula>
    </cfRule>
  </conditionalFormatting>
  <conditionalFormatting sqref="U112:W116">
    <cfRule type="expression" dxfId="11" priority="27">
      <formula>$AF$84=0</formula>
    </cfRule>
  </conditionalFormatting>
  <conditionalFormatting sqref="AB121:AD121">
    <cfRule type="expression" dxfId="10" priority="26">
      <formula>$AR$84=0</formula>
    </cfRule>
  </conditionalFormatting>
  <conditionalFormatting sqref="U121:W121">
    <cfRule type="expression" dxfId="9" priority="25">
      <formula>$AF$84=0</formula>
    </cfRule>
  </conditionalFormatting>
  <conditionalFormatting sqref="AB117:AD117">
    <cfRule type="expression" dxfId="8" priority="24">
      <formula>$AR$84=0</formula>
    </cfRule>
  </conditionalFormatting>
  <conditionalFormatting sqref="U117:W117">
    <cfRule type="expression" dxfId="7" priority="23">
      <formula>$AF$84=0</formula>
    </cfRule>
  </conditionalFormatting>
  <conditionalFormatting sqref="N112:P121 N123:P124 N126:P130 N132:P133 N135:P142 N144:P145 N147:P147">
    <cfRule type="expression" dxfId="6" priority="13">
      <formula>$N$104&lt;&gt;"Si"</formula>
    </cfRule>
  </conditionalFormatting>
  <conditionalFormatting sqref="U112:W121 U123:W124 U126:W130 U132:W133 U135:W142 U144:W145 U147:W147">
    <cfRule type="expression" dxfId="5" priority="12">
      <formula>$U$104&lt;&gt;"Si"</formula>
    </cfRule>
  </conditionalFormatting>
  <conditionalFormatting sqref="AB112:AD121 AB123:AD124 AB126:AD130 AB132:AD133 AB135:AD142 AB144:AD145 AB147:AD147">
    <cfRule type="expression" dxfId="4" priority="11">
      <formula>$AB$104&lt;&gt;"Si"</formula>
    </cfRule>
  </conditionalFormatting>
  <conditionalFormatting sqref="N239:Q244 S239:AQ244">
    <cfRule type="expression" dxfId="3" priority="4">
      <formula>$AR$84&lt;&gt;1</formula>
    </cfRule>
  </conditionalFormatting>
  <conditionalFormatting sqref="N224:Q229 S224:AQ229">
    <cfRule type="expression" dxfId="2" priority="3">
      <formula>$AF$84&lt;&gt;1</formula>
    </cfRule>
  </conditionalFormatting>
  <conditionalFormatting sqref="I36:AE36">
    <cfRule type="expression" dxfId="1" priority="2">
      <formula>$H$36=0</formula>
    </cfRule>
  </conditionalFormatting>
  <conditionalFormatting sqref="I290:AE290">
    <cfRule type="expression" dxfId="0" priority="1">
      <formula>$H$36=0</formula>
    </cfRule>
  </conditionalFormatting>
  <dataValidations disablePrompts="1" count="14">
    <dataValidation type="list" allowBlank="1" showInputMessage="1" showErrorMessage="1" sqref="N154:AB154 N158:AB158 N162:AB162 N166:AB166 N170:AB170 N174:AB174 N178:AB178 N182:AB182 N186:AB186 N190:AB190 N194:AB194 N198:AB198">
      <formula1>TITULACION</formula1>
    </dataValidation>
    <dataValidation type="list" showInputMessage="1" showErrorMessage="1" errorTitle="Equipamiento mínimo" error="Cualquier centro ofertado debe disponer de estos equipos_x000a_" sqref="N112:P121 U112:W121 AB112:AD121">
      <formula1 xml:space="preserve"> SOLOSI</formula1>
    </dataValidation>
    <dataValidation type="list" allowBlank="1" showInputMessage="1" showErrorMessage="1" sqref="R30:S30 R32:S32">
      <formula1 xml:space="preserve"> SINO</formula1>
    </dataValidation>
    <dataValidation type="whole" allowBlank="1" showInputMessage="1" showErrorMessage="1" errorTitle="Nº de equipos no válido" error="Solo se permite introducir valores entre 0 y 10" sqref="N123:P124 N126:P130 N132:P133 N135:P142 N144:P145 N147:P147 U123:W124 U126:W130 U132:W133 U135:W142 U144:W145 U147:W147 AB126:AD130 AB132:AD133 AB135:AD142 AB144:AD145 AB147:AD147 AB123:AD124">
      <formula1>0</formula1>
      <formula2>10</formula2>
    </dataValidation>
    <dataValidation type="decimal" allowBlank="1" showInputMessage="1" showErrorMessage="1" sqref="N155:O155 N159:O159 N163:O163 N167:O167 N171:O171 N199:O199 N179:O179 N183:O183 N187:O187 N191:O191 N195:O195 N175:O175">
      <formula1>0</formula1>
      <formula2>50</formula2>
    </dataValidation>
    <dataValidation type="decimal" allowBlank="1" showInputMessage="1" showErrorMessage="1" sqref="N218:Q229 N203:Q214 N233:Q244">
      <formula1>0</formula1>
      <formula2>60</formula2>
    </dataValidation>
    <dataValidation type="decimal" allowBlank="1" showInputMessage="1" showErrorMessage="1" errorTitle="Tarifa Unitaria Máxima errónea" error="Solo se permite introducir números enteros._x000a_El valor introducido excede la Tarifa Unitaria Máxima o se ha introducido un valor negativo_x000a_ " sqref="K48:M48 K50:M50 K54:M54 K56:M56 K58:M58 K60:M60 K70:M70 K72:M72 K74:M74 K76:M76">
      <formula1>0</formula1>
      <formula2>O48</formula2>
    </dataValidation>
    <dataValidation type="whole" allowBlank="1" showInputMessage="1" showErrorMessage="1" errorTitle="Plazo máximo erróneo" error="Solo se permite introducir valores enteros._x000a_El plazo indicado excede el plazo máximo o se ha introducido un valor negativo._x000a_" sqref="AB248:AF248">
      <formula1>0</formula1>
      <formula2>AI248</formula2>
    </dataValidation>
    <dataValidation type="whole" allowBlank="1" showInputMessage="1" showErrorMessage="1" errorTitle="Valor erróneo" error="Introducir un valor entre 0 y 10" sqref="T270:V272 T262:V264 T254:V256">
      <formula1>0</formula1>
      <formula2>10</formula2>
    </dataValidation>
    <dataValidation type="whole" allowBlank="1" showInputMessage="1" showErrorMessage="1" errorTitle="Valor erróneo" error="Introducir un valor entre 0 y 100_x000a_" sqref="T257:V258 T265:V266 T273:V274">
      <formula1>0</formula1>
      <formula2>100</formula2>
    </dataValidation>
    <dataValidation type="whole" allowBlank="1" showInputMessage="1" showErrorMessage="1" errorTitle="Valor erróneo" error="Introducir un valor entre 0 y 30_x000a_" sqref="AC280:AE281">
      <formula1>0</formula1>
      <formula2>180</formula2>
    </dataValidation>
    <dataValidation type="whole" operator="greaterThanOrEqual" allowBlank="1" showInputMessage="1" showErrorMessage="1" sqref="N94:P95">
      <formula1>0</formula1>
    </dataValidation>
    <dataValidation type="whole" operator="greaterThan" allowBlank="1" showInputMessage="1" showErrorMessage="1" sqref="N93:P93">
      <formula1>0</formula1>
    </dataValidation>
    <dataValidation type="list" allowBlank="1" showInputMessage="1" showErrorMessage="1" sqref="C62 C68 N106:P107 N103:P104 U103:W104 U106:W107 AB103:AD104 AB106:AD107">
      <formula1>SINO</formula1>
    </dataValidation>
  </dataValidations>
  <hyperlinks>
    <hyperlink ref="I87" r:id="rId1"/>
  </hyperlinks>
  <pageMargins left="0.33" right="0.41" top="0.48" bottom="0.47" header="0.3" footer="0.3"/>
  <pageSetup paperSize="9" scale="31" fitToHeight="0" orientation="portrait" verticalDpi="0" r:id="rId2"/>
  <rowBreaks count="2" manualBreakCount="2">
    <brk id="95" max="43" man="1"/>
    <brk id="195" max="43" man="1"/>
  </rowBreaks>
  <extLst>
    <ext xmlns:x14="http://schemas.microsoft.com/office/spreadsheetml/2009/9/main" uri="{78C0D931-6437-407d-A8EE-F0AAD7539E65}">
      <x14:conditionalFormattings>
        <x14:conditionalFormatting xmlns:xm="http://schemas.microsoft.com/office/excel/2006/main">
          <x14:cfRule type="iconSet" priority="83" id="{4EF75B56-E1D7-488B-9980-7712DFF3D19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N48</xm:sqref>
        </x14:conditionalFormatting>
        <x14:conditionalFormatting xmlns:xm="http://schemas.microsoft.com/office/excel/2006/main">
          <x14:cfRule type="iconSet" priority="82" id="{619F8D15-B4B4-4ECE-976E-1F6A67A99F8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N50</xm:sqref>
        </x14:conditionalFormatting>
        <x14:conditionalFormatting xmlns:xm="http://schemas.microsoft.com/office/excel/2006/main">
          <x14:cfRule type="iconSet" priority="81" id="{7D38AD2B-FC06-474F-BA55-EEF4642AB00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N54</xm:sqref>
        </x14:conditionalFormatting>
        <x14:conditionalFormatting xmlns:xm="http://schemas.microsoft.com/office/excel/2006/main">
          <x14:cfRule type="iconSet" priority="80" id="{EE93B9CD-C09D-4FA1-9254-843D45E929A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N56</xm:sqref>
        </x14:conditionalFormatting>
        <x14:conditionalFormatting xmlns:xm="http://schemas.microsoft.com/office/excel/2006/main">
          <x14:cfRule type="iconSet" priority="79" id="{CDE760C1-63C1-45BB-B292-1BB16868FB5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N58</xm:sqref>
        </x14:conditionalFormatting>
        <x14:conditionalFormatting xmlns:xm="http://schemas.microsoft.com/office/excel/2006/main">
          <x14:cfRule type="iconSet" priority="78" id="{6D47A28F-D58C-4918-BACF-51CC4392CA1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N60</xm:sqref>
        </x14:conditionalFormatting>
        <x14:conditionalFormatting xmlns:xm="http://schemas.microsoft.com/office/excel/2006/main">
          <x14:cfRule type="iconSet" priority="73" id="{3736FC50-1E18-44BE-BB1D-F1C7B2C1ADE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T83:T86</xm:sqref>
        </x14:conditionalFormatting>
        <x14:conditionalFormatting xmlns:xm="http://schemas.microsoft.com/office/excel/2006/main">
          <x14:cfRule type="iconSet" priority="72" id="{29DD54EA-A8C2-4FFD-A7E9-4237B3FB5A3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T84</xm:sqref>
        </x14:conditionalFormatting>
        <x14:conditionalFormatting xmlns:xm="http://schemas.microsoft.com/office/excel/2006/main">
          <x14:cfRule type="iconSet" priority="71" id="{54F5700D-3EED-43EA-BE37-52ACD6F96EC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T85</xm:sqref>
        </x14:conditionalFormatting>
        <x14:conditionalFormatting xmlns:xm="http://schemas.microsoft.com/office/excel/2006/main">
          <x14:cfRule type="iconSet" priority="70" id="{BBB2EB0E-730B-4B77-8032-D6A5B8BC28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Q93:R93</xm:sqref>
        </x14:conditionalFormatting>
        <x14:conditionalFormatting xmlns:xm="http://schemas.microsoft.com/office/excel/2006/main">
          <x14:cfRule type="iconSet" priority="69" id="{C4E2F825-E376-4A11-BB0F-1AED5515BC4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Q94:R94</xm:sqref>
        </x14:conditionalFormatting>
        <x14:conditionalFormatting xmlns:xm="http://schemas.microsoft.com/office/excel/2006/main">
          <x14:cfRule type="iconSet" priority="68" id="{EBD51262-6E1D-4196-999E-789DDADEB48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Q95:R95</xm:sqref>
        </x14:conditionalFormatting>
        <x14:conditionalFormatting xmlns:xm="http://schemas.microsoft.com/office/excel/2006/main">
          <x14:cfRule type="iconSet" priority="67" id="{EC7FD267-F679-4D8E-939B-61B59250C39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Q104:R104</xm:sqref>
        </x14:conditionalFormatting>
        <x14:conditionalFormatting xmlns:xm="http://schemas.microsoft.com/office/excel/2006/main">
          <x14:cfRule type="iconSet" priority="62" id="{A4AA4B23-460C-441E-9DA5-7ADE8072D13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1" id="{6B13C54E-A597-4482-A1B3-A623BDC42E7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AC11</xm:sqref>
        </x14:conditionalFormatting>
        <x14:conditionalFormatting xmlns:xm="http://schemas.microsoft.com/office/excel/2006/main">
          <x14:cfRule type="iconSet" priority="60" id="{79ABF5D1-0339-4F4F-8651-F3920D8413C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9" id="{BAED539B-D0EF-405E-B065-7B59AC930A0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AC13</xm:sqref>
        </x14:conditionalFormatting>
        <x14:conditionalFormatting xmlns:xm="http://schemas.microsoft.com/office/excel/2006/main">
          <x14:cfRule type="iconSet" priority="58" id="{64B501C3-2096-43F1-A1C3-00E235A5E36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7" id="{63C51B62-7FF1-4017-BC4E-35BDA877518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AC15</xm:sqref>
        </x14:conditionalFormatting>
        <x14:conditionalFormatting xmlns:xm="http://schemas.microsoft.com/office/excel/2006/main">
          <x14:cfRule type="iconSet" priority="56" id="{748B22C6-99D0-4D96-B3F3-9976BFB185D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5" id="{D45D3423-85A6-467E-AB9D-F0A3D1B8020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AC18</xm:sqref>
        </x14:conditionalFormatting>
        <x14:conditionalFormatting xmlns:xm="http://schemas.microsoft.com/office/excel/2006/main">
          <x14:cfRule type="iconSet" priority="54" id="{7D0237FC-D7D9-413B-B60B-D0159853FDE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3" id="{D6FD986C-9857-4D29-A4B3-EADFB324A96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AC20</xm:sqref>
        </x14:conditionalFormatting>
        <x14:conditionalFormatting xmlns:xm="http://schemas.microsoft.com/office/excel/2006/main">
          <x14:cfRule type="iconSet" priority="52" id="{31F34B0A-CA08-4C0D-B273-620D613DE674}">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1" id="{26BB9B4C-E90C-4D3B-8DBB-AC8C6031DAE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AC22</xm:sqref>
        </x14:conditionalFormatting>
        <x14:conditionalFormatting xmlns:xm="http://schemas.microsoft.com/office/excel/2006/main">
          <x14:cfRule type="iconSet" priority="50" id="{6A9FE614-C7C1-4656-BD79-F4A09CEF9481}">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9" id="{A1F2F074-8A37-42CF-81B6-4F2F02C8D2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AC24</xm:sqref>
        </x14:conditionalFormatting>
        <x14:conditionalFormatting xmlns:xm="http://schemas.microsoft.com/office/excel/2006/main">
          <x14:cfRule type="iconSet" priority="48" id="{CE3E05CB-7705-4AB9-8EF4-EA5982ACABA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7" id="{53589955-855C-4AD6-8022-68DE930C56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AC26</xm:sqref>
        </x14:conditionalFormatting>
        <x14:conditionalFormatting xmlns:xm="http://schemas.microsoft.com/office/excel/2006/main">
          <x14:cfRule type="iconSet" priority="46" id="{5F8EE0A5-32B8-4463-AD9C-E91C0779ECD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5" id="{69884914-B706-45C7-A959-15F192832CFB}">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AC28</xm:sqref>
        </x14:conditionalFormatting>
        <x14:conditionalFormatting xmlns:xm="http://schemas.microsoft.com/office/excel/2006/main">
          <x14:cfRule type="iconSet" priority="44" id="{C8CFC2CD-EE29-49EE-B991-62EF4A2F54E9}">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3" id="{9A927346-8A18-45BF-A90E-77D28A02705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T30</xm:sqref>
        </x14:conditionalFormatting>
        <x14:conditionalFormatting xmlns:xm="http://schemas.microsoft.com/office/excel/2006/main">
          <x14:cfRule type="iconSet" priority="42" id="{3FB89C5A-448E-430F-8541-64C7D562264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41" id="{D57B1DBB-F458-4B08-A2D5-D16CC43E3C87}">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T32:T35</xm:sqref>
        </x14:conditionalFormatting>
        <x14:conditionalFormatting xmlns:xm="http://schemas.microsoft.com/office/excel/2006/main">
          <x14:cfRule type="iconSet" priority="37" id="{9718BEE4-EE0A-4831-8707-CF9F75B13B56}">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Q107</xm:sqref>
        </x14:conditionalFormatting>
        <x14:conditionalFormatting xmlns:xm="http://schemas.microsoft.com/office/excel/2006/main">
          <x14:cfRule type="iconSet" priority="36" id="{12CE730C-2F98-4EEB-B41D-9144DF47B193}">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X107</xm:sqref>
        </x14:conditionalFormatting>
        <x14:conditionalFormatting xmlns:xm="http://schemas.microsoft.com/office/excel/2006/main">
          <x14:cfRule type="iconSet" priority="35" id="{F945416F-91EC-42CE-B48A-C2206E139F2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AE107</xm:sqref>
        </x14:conditionalFormatting>
        <x14:conditionalFormatting xmlns:xm="http://schemas.microsoft.com/office/excel/2006/main">
          <x14:cfRule type="iconSet" priority="34" id="{23E0AC19-F8AE-43E9-ABAA-D4F9D3C9584D}">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Q106</xm:sqref>
        </x14:conditionalFormatting>
        <x14:conditionalFormatting xmlns:xm="http://schemas.microsoft.com/office/excel/2006/main">
          <x14:cfRule type="iconSet" priority="33" id="{CDF6C1E7-8C2C-464F-888A-E70A1423EA0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X106</xm:sqref>
        </x14:conditionalFormatting>
        <x14:conditionalFormatting xmlns:xm="http://schemas.microsoft.com/office/excel/2006/main">
          <x14:cfRule type="iconSet" priority="32" id="{44F95C91-2863-4898-B586-FC3AB4A6A44E}">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AE106</xm:sqref>
        </x14:conditionalFormatting>
        <x14:conditionalFormatting xmlns:xm="http://schemas.microsoft.com/office/excel/2006/main">
          <x14:cfRule type="iconSet" priority="22" id="{AD0089F3-0185-4D6C-901A-BEFBA54ED0B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1" id="{20F7A9C9-9DC1-4718-8DF3-CC2BB90EBC72}">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Q113:Q121</xm:sqref>
        </x14:conditionalFormatting>
        <x14:conditionalFormatting xmlns:xm="http://schemas.microsoft.com/office/excel/2006/main">
          <x14:cfRule type="iconSet" priority="20" id="{0FFE1EC8-3A3D-415A-A31A-1D090F2E710A}">
            <x14:iconSet iconSet="3Symbols2" showValue="0" custom="1">
              <x14:cfvo type="percent">
                <xm:f>0</xm:f>
              </x14:cfvo>
              <x14:cfvo type="num">
                <xm:f>1</xm:f>
              </x14:cfvo>
              <x14:cfvo type="num">
                <xm:f>2</xm:f>
              </x14:cfvo>
              <x14:cfIcon iconSet="3Symbols2" iconId="1"/>
              <x14:cfIcon iconSet="3Symbols2" iconId="2"/>
              <x14:cfIcon iconSet="NoIcons" iconId="0"/>
            </x14:iconSet>
          </x14:cfRule>
          <xm:sqref>Q112:Q121</xm:sqref>
        </x14:conditionalFormatting>
        <x14:conditionalFormatting xmlns:xm="http://schemas.microsoft.com/office/excel/2006/main">
          <x14:cfRule type="iconSet" priority="19" id="{7B3ED8C5-4BEC-401A-9CFB-F00463AAAE78}">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8" id="{2B7099D8-71FB-443A-BEED-6C29364251CF}">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X113:X121</xm:sqref>
        </x14:conditionalFormatting>
        <x14:conditionalFormatting xmlns:xm="http://schemas.microsoft.com/office/excel/2006/main">
          <x14:cfRule type="iconSet" priority="17" id="{ECFE4F00-E136-4760-8E02-EB1822169E8F}">
            <x14:iconSet iconSet="3Symbols2" showValue="0" custom="1">
              <x14:cfvo type="percent">
                <xm:f>0</xm:f>
              </x14:cfvo>
              <x14:cfvo type="num">
                <xm:f>1</xm:f>
              </x14:cfvo>
              <x14:cfvo type="num">
                <xm:f>2</xm:f>
              </x14:cfvo>
              <x14:cfIcon iconSet="3Symbols2" iconId="1"/>
              <x14:cfIcon iconSet="3Symbols2" iconId="2"/>
              <x14:cfIcon iconSet="NoIcons" iconId="0"/>
            </x14:iconSet>
          </x14:cfRule>
          <xm:sqref>X112:X121</xm:sqref>
        </x14:conditionalFormatting>
        <x14:conditionalFormatting xmlns:xm="http://schemas.microsoft.com/office/excel/2006/main">
          <x14:cfRule type="iconSet" priority="16" id="{5D7D1CF5-37BC-48C4-B75B-C436D8FEDDCD}">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5" id="{8E9A7B7D-C55D-4BA7-B600-FEF36006AF1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AE113:AE121</xm:sqref>
        </x14:conditionalFormatting>
        <x14:conditionalFormatting xmlns:xm="http://schemas.microsoft.com/office/excel/2006/main">
          <x14:cfRule type="iconSet" priority="14" id="{E5412607-A4F5-4EF6-95F4-E9AB0D3E771C}">
            <x14:iconSet iconSet="3Symbols2" showValue="0" custom="1">
              <x14:cfvo type="percent">
                <xm:f>0</xm:f>
              </x14:cfvo>
              <x14:cfvo type="num">
                <xm:f>1</xm:f>
              </x14:cfvo>
              <x14:cfvo type="num">
                <xm:f>2</xm:f>
              </x14:cfvo>
              <x14:cfIcon iconSet="3Symbols2" iconId="1"/>
              <x14:cfIcon iconSet="3Symbols2" iconId="2"/>
              <x14:cfIcon iconSet="NoIcons" iconId="0"/>
            </x14:iconSet>
          </x14:cfRule>
          <xm:sqref>AE112:AE121</xm:sqref>
        </x14:conditionalFormatting>
        <x14:conditionalFormatting xmlns:xm="http://schemas.microsoft.com/office/excel/2006/main">
          <x14:cfRule type="iconSet" priority="10" id="{3B096289-6751-45C9-A52D-590D2D2214BA}">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X94</xm:sqref>
        </x14:conditionalFormatting>
        <x14:conditionalFormatting xmlns:xm="http://schemas.microsoft.com/office/excel/2006/main">
          <x14:cfRule type="iconSet" priority="9" id="{C8D80B15-4EC4-4859-9C04-681E61088DBE}">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X95</xm:sqref>
        </x14:conditionalFormatting>
        <x14:conditionalFormatting xmlns:xm="http://schemas.microsoft.com/office/excel/2006/main">
          <x14:cfRule type="iconSet" priority="8" id="{CB9796C0-0521-4D92-B560-78BAB96949A5}">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AE94</xm:sqref>
        </x14:conditionalFormatting>
        <x14:conditionalFormatting xmlns:xm="http://schemas.microsoft.com/office/excel/2006/main">
          <x14:cfRule type="iconSet" priority="7" id="{74C488FC-A1C8-4974-B513-E524EF9D87E0}">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AE95</xm:sqref>
        </x14:conditionalFormatting>
        <x14:conditionalFormatting xmlns:xm="http://schemas.microsoft.com/office/excel/2006/main">
          <x14:cfRule type="iconSet" priority="6" id="{5847AB80-49AD-4A3C-B7EA-41B74CB917C3}">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X104</xm:sqref>
        </x14:conditionalFormatting>
        <x14:conditionalFormatting xmlns:xm="http://schemas.microsoft.com/office/excel/2006/main">
          <x14:cfRule type="iconSet" priority="5" id="{910D8685-859F-4753-8A15-23497282ACCC}">
            <x14:iconSet iconSet="3Symbols2" showValue="0" custom="1">
              <x14:cfvo type="percent">
                <xm:f>0</xm:f>
              </x14:cfvo>
              <x14:cfvo type="num">
                <xm:f>0</xm:f>
              </x14:cfvo>
              <x14:cfvo type="num" gte="0">
                <xm:f>0</xm:f>
              </x14:cfvo>
              <x14:cfIcon iconSet="NoIcons" iconId="0"/>
              <x14:cfIcon iconSet="3Symbols2" iconId="1"/>
              <x14:cfIcon iconSet="3Symbols2" iconId="2"/>
            </x14:iconSet>
          </x14:cfRule>
          <xm:sqref>AE104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Hoja1</vt:lpstr>
      <vt:lpstr>Hoja2</vt:lpstr>
      <vt:lpstr>DATOS</vt:lpstr>
      <vt:lpstr>Hoja3</vt:lpstr>
      <vt:lpstr>SINO</vt:lpstr>
      <vt:lpstr>SOLOSI</vt:lpstr>
      <vt:lpstr>TITULACION</vt:lpstr>
    </vt:vector>
  </TitlesOfParts>
  <Company>ASEPEYO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5 - MG+F</dc:title>
  <dc:creator>SERGI VILCHES PERIS</dc:creator>
  <cp:lastModifiedBy>SERGI VILCHES PERIS</cp:lastModifiedBy>
  <cp:lastPrinted>2021-04-30T14:11:35Z</cp:lastPrinted>
  <dcterms:created xsi:type="dcterms:W3CDTF">2020-03-14T17:28:42Z</dcterms:created>
  <dcterms:modified xsi:type="dcterms:W3CDTF">2021-05-31T10:26:17Z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CARGAR_DATOS_1" visible="true" label="CARGAR_DATOS" imageMso="HappyFace" onAction="CARGAR_DATOS"/>
      </mso:documentControls>
    </mso:qat>
  </mso:ribbon>
</mso:customUI>
</file>