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àlcul" sheetId="1" r:id="rId4"/>
    <sheet state="visible" name="Otros conceptos automáticos" sheetId="2" r:id="rId5"/>
  </sheets>
  <definedNames/>
  <calcPr/>
  <extLst>
    <ext uri="GoogleSheetsCustomDataVersion2">
      <go:sheetsCustomData xmlns:go="http://customooxmlschemas.google.com/" r:id="rId6" roundtripDataChecksum="oZ74bPjnA90PnQ4hizAqsfbe1eIUKSrAdaPb4loOb0k="/>
    </ext>
  </extLst>
</workbook>
</file>

<file path=xl/sharedStrings.xml><?xml version="1.0" encoding="utf-8"?>
<sst xmlns="http://schemas.openxmlformats.org/spreadsheetml/2006/main" count="143" uniqueCount="127">
  <si>
    <t>Anexo V - Modelo Criterios Automáticos (Otros conceptos evaluables de forma automática)</t>
  </si>
  <si>
    <t>El licitador deberá insertar OBLIGATORIAMENTE los datos de su propuesta en las casillas identificadas en verde</t>
  </si>
  <si>
    <t>Concepto</t>
  </si>
  <si>
    <t>Detalle</t>
  </si>
  <si>
    <t>Respuesta</t>
  </si>
  <si>
    <t>Mejora de conectividad sedes Standard</t>
  </si>
  <si>
    <t>Cantidad de sedes Standard donde se ofrece un acceso Ethernet. Marcar con una "x" las sedes donde se ofrece un acceso Ethernet de la siguiente lista:</t>
  </si>
  <si>
    <t>Legazpi</t>
  </si>
  <si>
    <t>Valladolid</t>
  </si>
  <si>
    <t>Malaga</t>
  </si>
  <si>
    <t>Zaragoza</t>
  </si>
  <si>
    <t>Madrid F. Silvela</t>
  </si>
  <si>
    <t>Alacant-Alicante</t>
  </si>
  <si>
    <t>Las Palmas</t>
  </si>
  <si>
    <t>València-Valencia</t>
  </si>
  <si>
    <t>Bilbo-Bilbao</t>
  </si>
  <si>
    <t>València Cid-Valencia Cid</t>
  </si>
  <si>
    <t>Mejora de cobertura WiFi</t>
  </si>
  <si>
    <t>Indicar la antidad de APs WiFI adicionales ofertados</t>
  </si>
  <si>
    <t>Mejora mecanismos de contingencia caida accesos sedes Standard</t>
  </si>
  <si>
    <t>Indicar la cantidad de kits Starlink adicionales ofertados</t>
  </si>
  <si>
    <t>Mejora bolsa de horas</t>
  </si>
  <si>
    <t>Mejora sobre la bolsa de horas mínima requerida por Asepeyo. Indicar la cantidad de horas adicionales ofertadas</t>
  </si>
  <si>
    <t>Servicio</t>
  </si>
  <si>
    <t>Precio mensual ofertado</t>
  </si>
  <si>
    <t>Máximo Coste total mensual</t>
  </si>
  <si>
    <t>Coste total anual</t>
  </si>
  <si>
    <t>Coste global contrato (42 meses)</t>
  </si>
  <si>
    <t>Coste prórroga 12 meses</t>
  </si>
  <si>
    <t>Coste prórroga 6 meses</t>
  </si>
  <si>
    <t>Coste global contrato (60 meses)</t>
  </si>
  <si>
    <t>Implantación y configuración infraestructura redes *</t>
  </si>
  <si>
    <t>n/a*</t>
  </si>
  <si>
    <t>Servicios de gestión, operación, mantenimiento y seguimiento de redes y soluciones de seguridad incluyendo herramientas</t>
  </si>
  <si>
    <t xml:space="preserve">* Se facturará sólo durante el primer año del contrato </t>
  </si>
  <si>
    <t>Unidades</t>
  </si>
  <si>
    <t>Coste unitario ofertado</t>
  </si>
  <si>
    <t>Máximo coste unitario</t>
  </si>
  <si>
    <t>Coste total</t>
  </si>
  <si>
    <t>Servicios de adecuación de cableado en racks de sedes Standard *</t>
  </si>
  <si>
    <t>TOTAL</t>
  </si>
  <si>
    <t>* Se abonará el importe de cada servicio tras la aceptacion del mismo por parte de Asepeyo sólo primer año de contrato</t>
  </si>
  <si>
    <t>LICENCIAMIENTO, SOPORTE, MANTENIMIENTO Y GESTIÓN DE EQUIPOS</t>
  </si>
  <si>
    <t>Ámbito</t>
  </si>
  <si>
    <t>Equipamiento</t>
  </si>
  <si>
    <t>Coste unitario ofertado 
soporte, mantenimiento y gestión mensual ofertado</t>
  </si>
  <si>
    <t>Coste unitario ofertado Licencia mensual ofertado</t>
  </si>
  <si>
    <t>Máximo coste unitario 
soporte, mantenimiento y gestión mensual</t>
  </si>
  <si>
    <t>Máximo coste unitario Licencia mensual</t>
  </si>
  <si>
    <t>Coste soporte, mantenimiento, gestión y licenciamiento Total Mensual</t>
  </si>
  <si>
    <t>Coste soporte, mantenimiento, gestión y licenciamiento Total 42 meses</t>
  </si>
  <si>
    <t>Coste soporte, mantenimiento, gestión y licenciamiento prórroga 12 meses</t>
  </si>
  <si>
    <t>Coste soporte, mantenimiento, gestión y licenciamiento prórroga 6 meses</t>
  </si>
  <si>
    <t>Coste soporte, mantenimiento, gestión y licenciamiento Total 60 meses</t>
  </si>
  <si>
    <t>Red LAN</t>
  </si>
  <si>
    <t>Switch core - Cisco 9300L 24P-4X-E</t>
  </si>
  <si>
    <t>Switch acceso - Cisco 9200L-24P-4G-E</t>
  </si>
  <si>
    <t>Servidores locales</t>
  </si>
  <si>
    <t>Subtotal red LAN</t>
  </si>
  <si>
    <t>Red WIFI</t>
  </si>
  <si>
    <t>Antena  WIFI Cisco C9115AXI-E</t>
  </si>
  <si>
    <t>Antena WIFI 6E Cisco CW9162I</t>
  </si>
  <si>
    <t xml:space="preserve">Infraestructura central (controladoras) Cisco 9800-CL-K9 </t>
  </si>
  <si>
    <t>Subtotal red WIFI</t>
  </si>
  <si>
    <t>Red WAN</t>
  </si>
  <si>
    <t>Router Cisco ISR-C1100X-6G</t>
  </si>
  <si>
    <t>Cisco Cellular Gateway 5G CG522-E</t>
  </si>
  <si>
    <t>Router C8200L-1N-4T</t>
  </si>
  <si>
    <t>Equipo core red Cisco ASR-920-4SZ-A</t>
  </si>
  <si>
    <t>Equipo conexión red MPLS/Internet C8300-1N1S-4T2X</t>
  </si>
  <si>
    <t>Subtotal red WAN</t>
  </si>
  <si>
    <t>Líneas de datos WAN</t>
  </si>
  <si>
    <t>Acceso FTTH MPLS (SD-WAN) - 300Mb simétricos</t>
  </si>
  <si>
    <t>Acceso FTTH Broadband - 300Mb simétricos</t>
  </si>
  <si>
    <t>Acceso PaP Ethernet 100 Mbps con garantía de caudal del 100%</t>
  </si>
  <si>
    <t>Tráfico línea back-up telefonia móvil 4G/5G</t>
  </si>
  <si>
    <t>Tráfico acceso Starlink</t>
  </si>
  <si>
    <t>Acceso FO dedicada - Anillo nivel 2 - 10 Gbps simétricos con garantía del 100%</t>
  </si>
  <si>
    <t>Acceso MPLS-Anillo (CPD adjudicatario y CPD externo ASEPEYO) 1 Gbps simétrico con garantía del 100%</t>
  </si>
  <si>
    <t>Acceso a Internet (CPD adjudicatario y CPD externo ASEPEYO) 1 Gbps simétrico con garantía del 100%</t>
  </si>
  <si>
    <t>Subtotal líneas de datos WAN</t>
  </si>
  <si>
    <t>Soluciones de seguridad</t>
  </si>
  <si>
    <t>Solución NAC (núm. dispositivos)</t>
  </si>
  <si>
    <t>Protección del correo electrónico (núm. cuentas)</t>
  </si>
  <si>
    <t>Subtotal soluciones de seguridad</t>
  </si>
  <si>
    <t>Monitorado</t>
  </si>
  <si>
    <t>Catalyst Center</t>
  </si>
  <si>
    <t>Servicios profesionales</t>
  </si>
  <si>
    <t>Precio hora adicional para evolutivos y nuevos desarrollos *</t>
  </si>
  <si>
    <t>Todas las volumetrías aquí reflejadas son una estimación. En ningún caso representan un compromiso de contratación.</t>
  </si>
  <si>
    <t>* Solo se facturaran las horas realmente consumidas y se abonaran en el mes posterior</t>
  </si>
  <si>
    <t>IMPORTE OFERTA sin I.V.A. (42 MESES)</t>
  </si>
  <si>
    <t>IMPORTE PRÓRROGA 12 MESES sin I.V.A.</t>
  </si>
  <si>
    <t>IMPORTE PRÓRROGA 6 MESES sin I.V.A.</t>
  </si>
  <si>
    <t>IMPORTE OFERTA sin I.V.A. (60 MESES)</t>
  </si>
  <si>
    <t>Suministro, instalación, configuración y puesta en servicio de nueva infraestructura</t>
  </si>
  <si>
    <t>Equipo</t>
  </si>
  <si>
    <t>Modelo</t>
  </si>
  <si>
    <t>Unidades **</t>
  </si>
  <si>
    <t xml:space="preserve">Coste unitario HW ofertado*** </t>
  </si>
  <si>
    <t>Máximo coste unitario HW ***</t>
  </si>
  <si>
    <t>Coste total HW</t>
  </si>
  <si>
    <t>Router SW-WAN para sedes pequeñas</t>
  </si>
  <si>
    <t>Router C8200L-1N-4T *</t>
  </si>
  <si>
    <t>Router 4G/5G para back-up líneas de datos</t>
  </si>
  <si>
    <t>Cisco Cellular Gateway 5G CG522-E *</t>
  </si>
  <si>
    <t>Kit Sarlink para back-up líneas de datos</t>
  </si>
  <si>
    <t>Starlink enterprise *</t>
  </si>
  <si>
    <t>Switch core</t>
  </si>
  <si>
    <t>Switch Cisco 9300L 24P-4X-E *</t>
  </si>
  <si>
    <t>Transceiver SFP 10Gbps</t>
  </si>
  <si>
    <t>Transceiver SFP 10Gbps para switch Cisco 9300L</t>
  </si>
  <si>
    <t>Switch acceso</t>
  </si>
  <si>
    <t>Switch Cisco 9200L-24P-4G-E *</t>
  </si>
  <si>
    <t xml:space="preserve">Kit de Stack para switchs C9200L </t>
  </si>
  <si>
    <t>C9200L-STACK-KIT</t>
  </si>
  <si>
    <t>Equipamiento protección sobretensiones</t>
  </si>
  <si>
    <t>Servidor local</t>
  </si>
  <si>
    <t>Red WiFi</t>
  </si>
  <si>
    <t>Antena wifi 6E</t>
  </si>
  <si>
    <t>Antena Cisco CW9162I *</t>
  </si>
  <si>
    <t>Catalyst Center*</t>
  </si>
  <si>
    <t>TOTAL nuevo equipamiento redes</t>
  </si>
  <si>
    <t>* O modelo equivalente en el momento de solicitud</t>
  </si>
  <si>
    <t>** El número de unidades aquí reflejadas son una estimación. En ningún caso representan un compromiso de contratación.</t>
  </si>
  <si>
    <t>*** Debe incluir suministro, intalación, configuración y puesta en servicio</t>
  </si>
  <si>
    <t>Todos los items de esta tabla se facturaran como inversión y Asepeyo abonará su importe total en el momento de la recepción de los mismos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</si>
</sst>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#,##0.0"/>
    <numFmt numFmtId="165" formatCode="_-* #,##0.00\ &quot;€&quot;_-;\-* #,##0.00\ &quot;€&quot;_-;_-* &quot;-&quot;??\ &quot;€&quot;_-;_-@"/>
    <numFmt numFmtId="166" formatCode="#,##0.00\ [$€-1]"/>
    <numFmt numFmtId="167" formatCode="_-* #,##0.00\ [$€-1]_-;\-* #,##0.00\ [$€-1]_-;_-* &quot;-&quot;??\ [$€-1]_-;_-@"/>
    <numFmt numFmtId="168" formatCode="_-* #,##0\ &quot;€&quot;_-;\-* #,##0\ &quot;€&quot;_-;_-* &quot;-&quot;??\ &quot;€&quot;_-;_-@"/>
    <numFmt numFmtId="169" formatCode="0.0000"/>
    <numFmt numFmtId="170" formatCode="0.0"/>
  </numFmts>
  <fonts count="15">
    <font>
      <sz val="10.0"/>
      <color rgb="FF000000"/>
      <name val="Arial"/>
      <scheme val="minor"/>
    </font>
    <font>
      <b/>
      <sz val="14.0"/>
      <color theme="1"/>
      <name val="Arial"/>
    </font>
    <font>
      <sz val="10.0"/>
      <color theme="1"/>
      <name val="Arial"/>
    </font>
    <font/>
    <font>
      <sz val="10.0"/>
      <color rgb="FF434343"/>
      <name val="Arial"/>
    </font>
    <font>
      <sz val="9.0"/>
      <color theme="1"/>
      <name val="Verdana"/>
    </font>
    <font>
      <b/>
      <sz val="10.0"/>
      <color rgb="FFFFFFFF"/>
      <name val="Arial"/>
    </font>
    <font>
      <b/>
      <sz val="9.0"/>
      <color rgb="FF434343"/>
      <name val="Verdana"/>
    </font>
    <font>
      <sz val="10.0"/>
      <color rgb="FF000000"/>
      <name val="Arial"/>
    </font>
    <font>
      <b/>
      <sz val="9.0"/>
      <color rgb="FFFF0000"/>
      <name val="Verdana"/>
    </font>
    <font>
      <sz val="9.0"/>
      <color rgb="FFFF0000"/>
      <name val="Verdana"/>
    </font>
    <font>
      <b/>
      <sz val="11.0"/>
      <color rgb="FFFFFFFF"/>
      <name val="Arial"/>
    </font>
    <font>
      <b/>
      <sz val="10.0"/>
      <color rgb="FF434343"/>
      <name val="Arial"/>
    </font>
    <font>
      <color theme="1"/>
      <name val="Arial"/>
    </font>
    <font>
      <sz val="16.0"/>
      <color rgb="FF434343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1E99F1"/>
        <bgColor rgb="FF1E99F1"/>
      </patternFill>
    </fill>
    <fill>
      <patternFill patternType="solid">
        <fgColor rgb="FFFFFFFF"/>
        <bgColor rgb="FFFFFFFF"/>
      </patternFill>
    </fill>
    <fill>
      <patternFill patternType="solid">
        <fgColor rgb="FFC6EFCE"/>
        <bgColor rgb="FFC6EFCE"/>
      </patternFill>
    </fill>
    <fill>
      <patternFill patternType="solid">
        <fgColor theme="0"/>
        <bgColor theme="0"/>
      </patternFill>
    </fill>
    <fill>
      <patternFill patternType="solid">
        <fgColor rgb="FF3D85C6"/>
        <bgColor rgb="FF3D85C6"/>
      </patternFill>
    </fill>
    <fill>
      <patternFill patternType="solid">
        <fgColor rgb="FFCFE2F3"/>
        <bgColor rgb="FFCFE2F3"/>
      </patternFill>
    </fill>
    <fill>
      <patternFill patternType="solid">
        <fgColor rgb="FF0B5394"/>
        <bgColor rgb="FF0B5394"/>
      </patternFill>
    </fill>
    <fill>
      <patternFill patternType="solid">
        <fgColor rgb="FFD8D8D8"/>
        <bgColor rgb="FFD8D8D8"/>
      </patternFill>
    </fill>
  </fills>
  <borders count="101">
    <border/>
    <border>
      <left/>
      <right/>
      <top/>
      <bottom/>
    </border>
    <border>
      <left style="thin">
        <color rgb="FFFFFFFF"/>
      </left>
      <top style="thin">
        <color rgb="FFFFFFFF"/>
      </top>
      <bottom style="thin">
        <color rgb="FFFFFFFF"/>
      </bottom>
    </border>
    <border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/>
      <top/>
      <bottom/>
    </border>
    <border>
      <right style="thin">
        <color rgb="FF0094FF"/>
      </right>
      <top/>
      <bottom/>
    </border>
    <border>
      <left style="thin">
        <color rgb="FF000000"/>
      </left>
      <right style="thin">
        <color rgb="FF000000"/>
      </right>
    </border>
    <border>
      <left/>
      <top/>
      <bottom style="thin">
        <color rgb="FF0094FF"/>
      </bottom>
    </border>
    <border>
      <top/>
      <bottom style="thin">
        <color rgb="FF0094FF"/>
      </bottom>
    </border>
    <border>
      <left/>
      <right/>
      <top/>
      <bottom style="thin">
        <color rgb="FFFFFFFF"/>
      </bottom>
    </border>
    <border>
      <left style="thin">
        <color rgb="FFFFFFFF"/>
      </left>
      <right style="thin">
        <color rgb="FF0094FF"/>
      </right>
      <top/>
      <bottom/>
    </border>
    <border>
      <left/>
      <right/>
      <top style="thin">
        <color rgb="FF0094FF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top style="thin">
        <color rgb="FFFFFFFF"/>
      </top>
      <bottom/>
    </border>
    <border>
      <top style="thin">
        <color rgb="FFFFFFFF"/>
      </top>
      <bottom/>
    </border>
    <border>
      <right style="thin">
        <color rgb="FFFFFFFF"/>
      </right>
      <top style="thin">
        <color rgb="FFFFFFFF"/>
      </top>
      <bottom/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top style="thin">
        <color rgb="FF000000"/>
      </top>
      <bottom style="thin">
        <color rgb="FFB7B7B7"/>
      </bottom>
    </border>
    <border>
      <top style="thin">
        <color rgb="FF000000"/>
      </top>
      <bottom style="thin">
        <color rgb="FFB7B7B7"/>
      </bottom>
    </border>
    <border>
      <left style="thin">
        <color rgb="FF999999"/>
      </left>
      <right style="thin">
        <color rgb="FF999999"/>
      </right>
      <top style="thin">
        <color rgb="FF000000"/>
      </top>
      <bottom style="thin">
        <color rgb="FF999999"/>
      </bottom>
    </border>
    <border>
      <left/>
      <right/>
      <top style="thin">
        <color rgb="FF000000"/>
      </top>
      <bottom style="thin">
        <color rgb="FFB7B7B7"/>
      </bottom>
    </border>
    <border>
      <left/>
      <right style="thin">
        <color rgb="FFB7B7B7"/>
      </right>
      <top style="thin">
        <color rgb="FF000000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000000"/>
      </top>
      <bottom style="thin">
        <color rgb="FFB7B7B7"/>
      </bottom>
    </border>
    <border>
      <left style="thin">
        <color rgb="FFB7B7B7"/>
      </left>
      <right style="thin">
        <color rgb="FF000000"/>
      </right>
      <top style="thin">
        <color rgb="FF000000"/>
      </top>
      <bottom style="thin">
        <color rgb="FFB7B7B7"/>
      </bottom>
    </border>
    <border>
      <left style="thin">
        <color rgb="FF000000"/>
      </left>
      <top style="thin">
        <color rgb="FFB7B7B7"/>
      </top>
      <bottom style="thin">
        <color rgb="FF000000"/>
      </bottom>
    </border>
    <border>
      <top style="thin">
        <color rgb="FFB7B7B7"/>
      </top>
      <bottom style="thin">
        <color rgb="FF000000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000000"/>
      </bottom>
    </border>
    <border>
      <left/>
      <right/>
      <top style="thin">
        <color rgb="FFB7B7B7"/>
      </top>
      <bottom style="thin">
        <color rgb="FF000000"/>
      </bottom>
    </border>
    <border>
      <left/>
      <right style="thin">
        <color rgb="FFB7B7B7"/>
      </right>
      <top style="thin">
        <color rgb="FFB7B7B7"/>
      </top>
      <bottom style="thin">
        <color rgb="FF000000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000000"/>
      </bottom>
    </border>
    <border>
      <left style="thin">
        <color rgb="FFB7B7B7"/>
      </left>
      <right style="thin">
        <color rgb="FF000000"/>
      </right>
      <top style="thin">
        <color rgb="FFB7B7B7"/>
      </top>
      <bottom style="thin">
        <color rgb="FF000000"/>
      </bottom>
    </border>
    <border>
      <left style="thin">
        <color rgb="FFFFFFFF"/>
      </left>
      <right style="thin">
        <color rgb="FFFFFFFF"/>
      </right>
      <top/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thin">
        <color rgb="FFFFFFFF"/>
      </right>
      <top style="thin">
        <color rgb="FFFFFFFF"/>
      </top>
      <bottom style="thin">
        <color rgb="FFFFFFFF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bottom style="thin">
        <color rgb="FFFFFFFF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left style="thin">
        <color rgb="FF000000"/>
      </left>
      <right style="thin">
        <color rgb="FFB7B7B7"/>
      </right>
      <top/>
    </border>
    <border>
      <left style="thin">
        <color rgb="FFB7B7B7"/>
      </left>
      <top/>
      <bottom style="thin">
        <color rgb="FFB7B7B7"/>
      </bottom>
    </border>
    <border>
      <right style="thin">
        <color rgb="FFB7B7B7"/>
      </right>
      <top/>
      <bottom style="thin">
        <color rgb="FFB7B7B7"/>
      </bottom>
    </border>
    <border>
      <left style="thin">
        <color rgb="FFB7B7B7"/>
      </left>
      <right style="thin">
        <color rgb="FFB7B7B7"/>
      </right>
      <top/>
      <bottom style="thin">
        <color rgb="FFB7B7B7"/>
      </bottom>
    </border>
    <border>
      <left style="thin">
        <color rgb="FFB7B7B7"/>
      </left>
      <right style="thin">
        <color rgb="FFB7B7B7"/>
      </right>
      <bottom style="thin">
        <color rgb="FFB7B7B7"/>
      </bottom>
    </border>
    <border>
      <bottom style="thin">
        <color rgb="FFB7B7B7"/>
      </bottom>
    </border>
    <border>
      <right style="thin">
        <color rgb="FF000000"/>
      </right>
      <bottom style="thin">
        <color rgb="FFB7B7B7"/>
      </bottom>
    </border>
    <border>
      <left style="thin">
        <color rgb="FF000000"/>
      </left>
      <right style="thin">
        <color rgb="FFB7B7B7"/>
      </right>
    </border>
    <border>
      <left style="thin">
        <color rgb="FFB7B7B7"/>
      </left>
      <top style="thin">
        <color rgb="FFB7B7B7"/>
      </top>
      <bottom style="thin">
        <color rgb="FFB7B7B7"/>
      </bottom>
    </border>
    <border>
      <right style="thin">
        <color rgb="FFB7B7B7"/>
      </right>
      <top style="thin">
        <color rgb="FFB7B7B7"/>
      </top>
      <bottom style="thin">
        <color rgb="FFB7B7B7"/>
      </bottom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right style="thin">
        <color rgb="FF000000"/>
      </right>
      <top style="thin">
        <color rgb="FFB7B7B7"/>
      </top>
      <bottom style="thin">
        <color rgb="FFB7B7B7"/>
      </bottom>
    </border>
    <border>
      <left style="thin">
        <color rgb="FF000000"/>
      </left>
      <right style="thin">
        <color rgb="FFB7B7B7"/>
      </right>
      <bottom style="thin">
        <color rgb="FFB7B7B7"/>
      </bottom>
    </border>
    <border>
      <left style="thin">
        <color rgb="FFB7B7B7"/>
      </left>
      <top style="thin">
        <color rgb="FFB7B7B7"/>
      </top>
      <bottom/>
    </border>
    <border>
      <right style="thin">
        <color rgb="FFB7B7B7"/>
      </right>
      <top style="thin">
        <color rgb="FFB7B7B7"/>
      </top>
      <bottom/>
    </border>
    <border>
      <left style="thin">
        <color rgb="FFB7B7B7"/>
      </left>
      <right style="thin">
        <color rgb="FFB7B7B7"/>
      </right>
      <top style="thin">
        <color rgb="FFB7B7B7"/>
      </top>
      <bottom/>
    </border>
    <border>
      <left style="thin">
        <color rgb="FFB7B7B7"/>
      </left>
      <right style="thin">
        <color rgb="FFB7B7B7"/>
      </right>
      <top/>
      <bottom/>
    </border>
    <border>
      <right style="thin">
        <color rgb="FF000000"/>
      </right>
      <top style="thin">
        <color rgb="FFB7B7B7"/>
      </top>
    </border>
    <border>
      <left/>
      <right/>
      <top style="medium">
        <color rgb="FFFFFFFF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</border>
    <border>
      <left/>
      <right style="thin">
        <color rgb="FFFFFFFF"/>
      </right>
      <top style="thin">
        <color rgb="FFFFFFFF"/>
      </top>
    </border>
    <border>
      <left style="thin">
        <color rgb="FF000000"/>
      </left>
      <right/>
    </border>
    <border>
      <left/>
      <right style="thin">
        <color rgb="FFFFFFFF"/>
      </right>
    </border>
    <border>
      <left style="thin">
        <color rgb="FF000000"/>
      </left>
      <right/>
      <bottom style="thin">
        <color rgb="FFB7B7B7"/>
      </bottom>
    </border>
    <border>
      <left/>
      <right style="thin">
        <color rgb="FFFFFFFF"/>
      </right>
      <bottom style="thin">
        <color rgb="FFFFFFFF"/>
      </bottom>
    </border>
    <border>
      <right style="thin">
        <color rgb="FFB7B7B7"/>
      </right>
      <bottom style="thin">
        <color rgb="FFB7B7B7"/>
      </bottom>
    </border>
    <border>
      <left style="thin">
        <color rgb="FF000000"/>
      </left>
      <right style="thin">
        <color rgb="FFB7B7B7"/>
      </right>
      <top/>
      <bottom style="thin">
        <color rgb="FFB7B7B7"/>
      </bottom>
    </border>
    <border>
      <left style="thin">
        <color rgb="FF000000"/>
      </left>
      <right style="thin">
        <color rgb="FFB7B7B7"/>
      </right>
      <top style="thin">
        <color rgb="FFB7B7B7"/>
      </top>
      <bottom/>
    </border>
    <border>
      <left style="thin">
        <color rgb="FFB7B7B7"/>
      </left>
      <right style="thin">
        <color rgb="FFB7B7B7"/>
      </right>
    </border>
    <border>
      <right style="thin">
        <color rgb="FF000000"/>
      </right>
    </border>
    <border>
      <left style="thin">
        <color rgb="FFFFFFFF"/>
      </left>
      <bottom style="thin">
        <color rgb="FFFFFFFF"/>
      </bottom>
    </border>
    <border>
      <bottom style="thin">
        <color rgb="FFFFFFFF"/>
      </bottom>
    </border>
    <border>
      <right style="thin">
        <color rgb="FFFFFFFF"/>
      </right>
      <bottom style="thin">
        <color rgb="FFFFFFFF"/>
      </bottom>
    </border>
    <border>
      <left style="thin">
        <color rgb="FF0094FF"/>
      </left>
      <right style="thin">
        <color rgb="FF0094FF"/>
      </right>
      <top style="thin">
        <color rgb="FF0094FF"/>
      </top>
      <bottom style="thin">
        <color rgb="FF0094FF"/>
      </bottom>
    </border>
    <border>
      <left style="thin">
        <color rgb="FF0094FF"/>
      </left>
      <top style="thin">
        <color rgb="FF0094FF"/>
      </top>
      <bottom style="thin">
        <color rgb="FF0094FF"/>
      </bottom>
    </border>
    <border>
      <right style="thin">
        <color rgb="FF0094FF"/>
      </right>
      <top style="thin">
        <color rgb="FF0094FF"/>
      </top>
      <bottom style="thin">
        <color rgb="FF0094FF"/>
      </bottom>
    </border>
    <border>
      <left/>
      <right style="thin">
        <color rgb="FFFFFFFF"/>
      </right>
      <top/>
      <bottom style="thin">
        <color rgb="FFFFFFFF"/>
      </bottom>
    </border>
    <border>
      <left style="thin">
        <color rgb="FFFFFFFF"/>
      </left>
      <top style="thin">
        <color rgb="FFFFFFFF"/>
      </top>
      <bottom style="thin">
        <color rgb="FF0094FF"/>
      </bottom>
    </border>
    <border>
      <top style="thin">
        <color rgb="FFFFFFFF"/>
      </top>
      <bottom style="thin">
        <color rgb="FF0094FF"/>
      </bottom>
    </border>
    <border>
      <right style="thin">
        <color rgb="FFFFFFFF"/>
      </right>
      <top style="thin">
        <color rgb="FFFFFFFF"/>
      </top>
      <bottom style="thin">
        <color rgb="FF0094FF"/>
      </bottom>
    </border>
    <border>
      <left style="thin">
        <color rgb="FFFFFFFF"/>
      </left>
      <right/>
      <top/>
      <bottom/>
    </border>
    <border>
      <left style="thin">
        <color rgb="FFFFFFFF"/>
      </left>
      <right style="thin">
        <color rgb="FF0094FF"/>
      </right>
      <top/>
      <bottom style="thin">
        <color rgb="FFFFFFFF"/>
      </bottom>
    </border>
    <border>
      <left/>
      <right style="thin">
        <color rgb="FF0094FF"/>
      </right>
      <top style="thin">
        <color rgb="FF0094FF"/>
      </top>
      <bottom/>
    </border>
    <border>
      <left/>
      <right/>
      <top style="thin">
        <color rgb="FFFFFFFF"/>
      </top>
      <bottom style="thin">
        <color rgb="FFFFFFFF"/>
      </bottom>
    </border>
    <border>
      <left style="thin">
        <color rgb="FFFFFFFF"/>
      </left>
      <right/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0094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</border>
    <border>
      <left/>
      <right/>
      <top style="thin">
        <color rgb="FF000000"/>
      </top>
      <bottom style="thin">
        <color rgb="FF000000"/>
      </bottom>
    </border>
    <border>
      <left/>
      <top style="thin">
        <color rgb="FF000000"/>
      </top>
      <bottom style="thin">
        <color rgb="FF000000"/>
      </bottom>
    </border>
    <border>
      <left style="thin">
        <color rgb="FF0094FF"/>
      </left>
      <right style="thin">
        <color rgb="FF0094FF"/>
      </right>
      <top/>
      <bottom style="thin">
        <color rgb="FF0094FF"/>
      </bottom>
    </border>
    <border>
      <left style="thin">
        <color rgb="FF0094FF"/>
      </left>
      <top/>
      <bottom style="thin">
        <color rgb="FF0094FF"/>
      </bottom>
    </border>
    <border>
      <right style="thin">
        <color rgb="FF0094FF"/>
      </right>
      <top/>
      <bottom style="thin">
        <color rgb="FF0094FF"/>
      </bottom>
    </border>
  </borders>
  <cellStyleXfs count="1">
    <xf borderId="0" fillId="0" fontId="0" numFmtId="0" applyAlignment="1" applyFont="1"/>
  </cellStyleXfs>
  <cellXfs count="183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vertical="center"/>
    </xf>
    <xf borderId="0" fillId="0" fontId="2" numFmtId="0" xfId="0" applyAlignment="1" applyFont="1">
      <alignment vertical="center"/>
    </xf>
    <xf borderId="1" fillId="2" fontId="2" numFmtId="0" xfId="0" applyBorder="1" applyFill="1" applyFont="1"/>
    <xf borderId="1" fillId="3" fontId="2" numFmtId="165" xfId="0" applyAlignment="1" applyBorder="1" applyFill="1" applyFont="1" applyNumberFormat="1">
      <alignment vertical="center"/>
    </xf>
    <xf borderId="2" fillId="4" fontId="2" numFmtId="165" xfId="0" applyAlignment="1" applyBorder="1" applyFill="1" applyFont="1" applyNumberFormat="1">
      <alignment vertical="center"/>
    </xf>
    <xf borderId="3" fillId="0" fontId="3" numFmtId="0" xfId="0" applyBorder="1" applyFont="1"/>
    <xf borderId="4" fillId="2" fontId="2" numFmtId="0" xfId="0" applyAlignment="1" applyBorder="1" applyFill="1" applyFont="1">
      <alignment horizontal="center" shrinkToFit="0" vertical="center" wrapText="1"/>
    </xf>
    <xf borderId="5" fillId="3" fontId="2" numFmtId="0" xfId="0" applyAlignment="1" applyBorder="1" applyFill="1" applyFont="1">
      <alignment vertical="center"/>
    </xf>
    <xf borderId="6" fillId="2" fontId="2" numFmtId="0" xfId="0" applyBorder="1" applyFill="1" applyFont="1"/>
    <xf borderId="4" fillId="0" fontId="2" numFmtId="0" xfId="0" applyAlignment="1" applyBorder="1" applyFont="1">
      <alignment shrinkToFit="0" vertical="center" wrapText="1"/>
    </xf>
    <xf borderId="7" fillId="0" fontId="3" numFmtId="0" xfId="0" applyBorder="1" applyFont="1"/>
    <xf borderId="4" fillId="3" fontId="2" numFmtId="3" xfId="0" applyAlignment="1" applyBorder="1" applyFill="1" applyFont="1" applyNumberFormat="1">
      <alignment vertical="center"/>
    </xf>
    <xf borderId="8" fillId="0" fontId="3" numFmtId="0" xfId="0" applyBorder="1" applyFont="1"/>
    <xf borderId="1" fillId="3" fontId="2" numFmtId="0" xfId="0" applyBorder="1" applyFill="1" applyFont="1"/>
    <xf borderId="4" fillId="0" fontId="2" numFmtId="0" xfId="0" applyAlignment="1" applyBorder="1" applyFont="1">
      <alignment readingOrder="0" vertical="center"/>
    </xf>
    <xf borderId="4" fillId="4" fontId="2" numFmtId="3" xfId="0" applyAlignment="1" applyBorder="1" applyFill="1" applyFont="1" applyNumberFormat="1">
      <alignment vertical="center"/>
    </xf>
    <xf borderId="9" fillId="3" fontId="2" numFmtId="0" xfId="0" applyBorder="1" applyFill="1" applyFont="1"/>
    <xf borderId="10" fillId="0" fontId="3" numFmtId="0" xfId="0" applyBorder="1" applyFont="1"/>
    <xf borderId="4" fillId="0" fontId="2" numFmtId="0" xfId="0" applyAlignment="1" applyBorder="1" applyFont="1">
      <alignment vertical="center"/>
    </xf>
    <xf borderId="4" fillId="5" fontId="2" numFmtId="0" xfId="0" applyAlignment="1" applyBorder="1" applyFill="1" applyFont="1">
      <alignment vertical="center"/>
    </xf>
    <xf borderId="11" fillId="3" fontId="2" numFmtId="0" xfId="0" applyBorder="1" applyFill="1" applyFont="1"/>
    <xf borderId="12" fillId="2" fontId="2" numFmtId="0" xfId="0" applyBorder="1" applyFill="1" applyFont="1"/>
    <xf borderId="13" fillId="3" fontId="2" numFmtId="0" xfId="0" applyBorder="1" applyFill="1" applyFont="1"/>
    <xf borderId="14" fillId="0" fontId="3" numFmtId="0" xfId="0" applyBorder="1" applyFont="1"/>
    <xf borderId="4" fillId="3" fontId="2" numFmtId="0" xfId="0" applyAlignment="1" applyBorder="1" applyFill="1" applyFont="1">
      <alignment vertical="center"/>
    </xf>
    <xf borderId="2" fillId="3" fontId="2" numFmtId="0" xfId="0" applyBorder="1" applyFill="1" applyFont="1"/>
    <xf borderId="15" fillId="0" fontId="3" numFmtId="0" xfId="0" applyBorder="1" applyFont="1"/>
    <xf borderId="2" fillId="4" fontId="2" numFmtId="165" xfId="0" applyBorder="1" applyFill="1" applyFont="1" applyNumberFormat="1"/>
    <xf borderId="3" fillId="0" fontId="2" numFmtId="0" xfId="0" applyBorder="1" applyFont="1"/>
    <xf borderId="16" fillId="3" fontId="2" numFmtId="0" xfId="0" applyBorder="1" applyFill="1" applyFont="1"/>
    <xf borderId="17" fillId="0" fontId="3" numFmtId="0" xfId="0" applyBorder="1" applyFont="1"/>
    <xf borderId="18" fillId="0" fontId="3" numFmtId="0" xfId="0" applyBorder="1" applyFont="1"/>
    <xf borderId="19" fillId="2" fontId="2" numFmtId="0" xfId="0" applyAlignment="1" applyBorder="1" applyFill="1" applyFont="1">
      <alignment horizontal="center" shrinkToFit="0" vertical="center" wrapText="1"/>
    </xf>
    <xf borderId="20" fillId="0" fontId="3" numFmtId="0" xfId="0" applyBorder="1" applyFont="1"/>
    <xf borderId="21" fillId="0" fontId="3" numFmtId="0" xfId="0" applyBorder="1" applyFont="1"/>
    <xf borderId="22" fillId="2" fontId="2" numFmtId="0" xfId="0" applyAlignment="1" applyBorder="1" applyFill="1" applyFont="1">
      <alignment horizontal="center" readingOrder="0" shrinkToFit="0" vertical="center" wrapText="1"/>
    </xf>
    <xf borderId="22" fillId="2" fontId="2" numFmtId="0" xfId="0" applyAlignment="1" applyBorder="1" applyFill="1" applyFont="1">
      <alignment horizontal="center" shrinkToFit="0" vertical="center" wrapText="1"/>
    </xf>
    <xf borderId="22" fillId="2" fontId="2" numFmtId="0" xfId="0" applyAlignment="1" applyBorder="1" applyFill="1" applyFont="1">
      <alignment horizontal="center" shrinkToFit="0" wrapText="1"/>
    </xf>
    <xf borderId="23" fillId="3" fontId="2" numFmtId="0" xfId="0" applyBorder="1" applyFill="1" applyFont="1"/>
    <xf borderId="24" fillId="0" fontId="3" numFmtId="0" xfId="0" applyBorder="1" applyFont="1"/>
    <xf borderId="25" fillId="4" fontId="2" numFmtId="166" xfId="0" applyBorder="1" applyFill="1" applyFont="1" applyNumberFormat="1"/>
    <xf borderId="26" fillId="3" fontId="2" numFmtId="167" xfId="0" applyAlignment="1" applyBorder="1" applyFill="1" applyFont="1" applyNumberFormat="1">
      <alignment horizontal="center"/>
    </xf>
    <xf borderId="25" fillId="3" fontId="2" numFmtId="167" xfId="0" applyAlignment="1" applyBorder="1" applyFill="1" applyFont="1" applyNumberFormat="1">
      <alignment horizontal="center"/>
    </xf>
    <xf borderId="27" fillId="3" fontId="2" numFmtId="167" xfId="0" applyAlignment="1" applyBorder="1" applyFill="1" applyFont="1" applyNumberFormat="1">
      <alignment horizontal="center"/>
    </xf>
    <xf borderId="28" fillId="3" fontId="2" numFmtId="167" xfId="0" applyAlignment="1" applyBorder="1" applyFill="1" applyFont="1" applyNumberFormat="1">
      <alignment horizontal="center"/>
    </xf>
    <xf borderId="29" fillId="3" fontId="2" numFmtId="167" xfId="0" applyAlignment="1" applyBorder="1" applyFill="1" applyFont="1" applyNumberFormat="1">
      <alignment horizontal="center"/>
    </xf>
    <xf borderId="30" fillId="3" fontId="2" numFmtId="0" xfId="0" applyBorder="1" applyFill="1" applyFont="1"/>
    <xf borderId="31" fillId="0" fontId="3" numFmtId="0" xfId="0" applyBorder="1" applyFont="1"/>
    <xf borderId="32" fillId="4" fontId="2" numFmtId="166" xfId="0" applyBorder="1" applyFill="1" applyFont="1" applyNumberFormat="1"/>
    <xf borderId="33" fillId="3" fontId="2" numFmtId="167" xfId="0" applyAlignment="1" applyBorder="1" applyFill="1" applyFont="1" applyNumberFormat="1">
      <alignment horizontal="center"/>
    </xf>
    <xf borderId="32" fillId="3" fontId="2" numFmtId="167" xfId="0" applyAlignment="1" applyBorder="1" applyFill="1" applyFont="1" applyNumberFormat="1">
      <alignment horizontal="center"/>
    </xf>
    <xf borderId="34" fillId="3" fontId="2" numFmtId="167" xfId="0" applyAlignment="1" applyBorder="1" applyFill="1" applyFont="1" applyNumberFormat="1">
      <alignment horizontal="center"/>
    </xf>
    <xf borderId="35" fillId="3" fontId="2" numFmtId="167" xfId="0" applyAlignment="1" applyBorder="1" applyFill="1" applyFont="1" applyNumberFormat="1">
      <alignment horizontal="center"/>
    </xf>
    <xf borderId="36" fillId="3" fontId="2" numFmtId="167" xfId="0" applyAlignment="1" applyBorder="1" applyFill="1" applyFont="1" applyNumberFormat="1">
      <alignment horizontal="center"/>
    </xf>
    <xf borderId="1" fillId="3" fontId="4" numFmtId="0" xfId="0" applyBorder="1" applyFill="1" applyFont="1"/>
    <xf borderId="37" fillId="3" fontId="2" numFmtId="0" xfId="0" applyBorder="1" applyFill="1" applyFont="1"/>
    <xf borderId="1" fillId="3" fontId="2" numFmtId="165" xfId="0" applyBorder="1" applyFill="1" applyFont="1" applyNumberFormat="1"/>
    <xf borderId="38" fillId="3" fontId="2" numFmtId="165" xfId="0" applyBorder="1" applyFill="1" applyFont="1" applyNumberFormat="1"/>
    <xf borderId="39" fillId="3" fontId="2" numFmtId="0" xfId="0" applyAlignment="1" applyBorder="1" applyFill="1" applyFont="1">
      <alignment vertical="center"/>
    </xf>
    <xf borderId="40" fillId="2" fontId="2" numFmtId="0" xfId="0" applyAlignment="1" applyBorder="1" applyFill="1" applyFont="1">
      <alignment horizontal="center" shrinkToFit="0" vertical="center" wrapText="1"/>
    </xf>
    <xf borderId="41" fillId="0" fontId="3" numFmtId="0" xfId="0" applyBorder="1" applyFont="1"/>
    <xf borderId="42" fillId="2" fontId="2" numFmtId="0" xfId="0" applyAlignment="1" applyBorder="1" applyFill="1" applyFont="1">
      <alignment horizontal="center" shrinkToFit="0" vertical="center" wrapText="1"/>
    </xf>
    <xf borderId="43" fillId="3" fontId="2" numFmtId="0" xfId="0" applyAlignment="1" applyBorder="1" applyFill="1" applyFont="1">
      <alignment horizontal="center" shrinkToFit="0" vertical="center" wrapText="1"/>
    </xf>
    <xf borderId="40" fillId="3" fontId="2" numFmtId="0" xfId="0" applyAlignment="1" applyBorder="1" applyFill="1" applyFont="1">
      <alignment vertical="center"/>
    </xf>
    <xf borderId="4" fillId="3" fontId="5" numFmtId="0" xfId="0" applyAlignment="1" applyBorder="1" applyFill="1" applyFont="1">
      <alignment horizontal="center" vertical="center"/>
    </xf>
    <xf borderId="42" fillId="3" fontId="5" numFmtId="165" xfId="0" applyAlignment="1" applyBorder="1" applyFill="1" applyFont="1" applyNumberFormat="1">
      <alignment horizontal="center" vertical="center"/>
    </xf>
    <xf borderId="4" fillId="0" fontId="5" numFmtId="165" xfId="0" applyAlignment="1" applyBorder="1" applyFont="1" applyNumberFormat="1">
      <alignment horizontal="center" vertical="center"/>
    </xf>
    <xf borderId="43" fillId="3" fontId="5" numFmtId="165" xfId="0" applyAlignment="1" applyBorder="1" applyFill="1" applyFont="1" applyNumberFormat="1">
      <alignment horizontal="center"/>
    </xf>
    <xf borderId="40" fillId="6" fontId="6" numFmtId="165" xfId="0" applyAlignment="1" applyBorder="1" applyFill="1" applyFont="1" applyNumberFormat="1">
      <alignment vertical="center"/>
    </xf>
    <xf borderId="44" fillId="0" fontId="3" numFmtId="0" xfId="0" applyBorder="1" applyFont="1"/>
    <xf borderId="4" fillId="6" fontId="6" numFmtId="168" xfId="0" applyAlignment="1" applyBorder="1" applyFill="1" applyFont="1" applyNumberFormat="1">
      <alignment horizontal="left" vertical="center"/>
    </xf>
    <xf borderId="45" fillId="0" fontId="4" numFmtId="0" xfId="0" applyBorder="1" applyFont="1"/>
    <xf borderId="38" fillId="3" fontId="2" numFmtId="0" xfId="0" applyBorder="1" applyFill="1" applyFont="1"/>
    <xf borderId="46" fillId="7" fontId="7" numFmtId="0" xfId="0" applyAlignment="1" applyBorder="1" applyFill="1" applyFont="1">
      <alignment horizontal="center" vertical="center"/>
    </xf>
    <xf borderId="47" fillId="0" fontId="3" numFmtId="0" xfId="0" applyBorder="1" applyFont="1"/>
    <xf borderId="4" fillId="2" fontId="2" numFmtId="0" xfId="0" applyAlignment="1" applyBorder="1" applyFill="1" applyFont="1">
      <alignment horizontal="center" shrinkToFit="0" wrapText="1"/>
    </xf>
    <xf borderId="48" fillId="3" fontId="2" numFmtId="0" xfId="0" applyAlignment="1" applyBorder="1" applyFill="1" applyFont="1">
      <alignment vertical="center"/>
    </xf>
    <xf borderId="49" fillId="3" fontId="2" numFmtId="0" xfId="0" applyAlignment="1" applyBorder="1" applyFill="1" applyFont="1">
      <alignment vertical="center"/>
    </xf>
    <xf borderId="50" fillId="0" fontId="3" numFmtId="0" xfId="0" applyBorder="1" applyFont="1"/>
    <xf borderId="51" fillId="3" fontId="2" numFmtId="0" xfId="0" applyAlignment="1" applyBorder="1" applyFill="1" applyFont="1">
      <alignment horizontal="center" vertical="center"/>
    </xf>
    <xf borderId="51" fillId="4" fontId="2" numFmtId="167" xfId="0" applyAlignment="1" applyBorder="1" applyFill="1" applyFont="1" applyNumberFormat="1">
      <alignment horizontal="center" vertical="center"/>
    </xf>
    <xf borderId="51" fillId="3" fontId="2" numFmtId="167" xfId="0" applyAlignment="1" applyBorder="1" applyFill="1" applyFont="1" applyNumberFormat="1">
      <alignment horizontal="center" vertical="center"/>
    </xf>
    <xf borderId="52" fillId="0" fontId="2" numFmtId="167" xfId="0" applyAlignment="1" applyBorder="1" applyFont="1" applyNumberFormat="1">
      <alignment horizontal="center"/>
    </xf>
    <xf borderId="53" fillId="0" fontId="2" numFmtId="167" xfId="0" applyAlignment="1" applyBorder="1" applyFont="1" applyNumberFormat="1">
      <alignment horizontal="center"/>
    </xf>
    <xf borderId="54" fillId="0" fontId="2" numFmtId="167" xfId="0" applyAlignment="1" applyBorder="1" applyFont="1" applyNumberFormat="1">
      <alignment horizontal="center"/>
    </xf>
    <xf borderId="55" fillId="0" fontId="3" numFmtId="0" xfId="0" applyBorder="1" applyFont="1"/>
    <xf borderId="56" fillId="3" fontId="2" numFmtId="0" xfId="0" applyAlignment="1" applyBorder="1" applyFill="1" applyFont="1">
      <alignment vertical="center"/>
    </xf>
    <xf borderId="57" fillId="0" fontId="3" numFmtId="0" xfId="0" applyBorder="1" applyFont="1"/>
    <xf borderId="58" fillId="3" fontId="8" numFmtId="0" xfId="0" applyAlignment="1" applyBorder="1" applyFill="1" applyFont="1">
      <alignment horizontal="center" vertical="center"/>
    </xf>
    <xf borderId="59" fillId="0" fontId="2" numFmtId="167" xfId="0" applyAlignment="1" applyBorder="1" applyFont="1" applyNumberFormat="1">
      <alignment horizontal="center"/>
    </xf>
    <xf borderId="60" fillId="0" fontId="3" numFmtId="0" xfId="0" applyBorder="1" applyFont="1"/>
    <xf borderId="61" fillId="3" fontId="2" numFmtId="0" xfId="0" applyAlignment="1" applyBorder="1" applyFill="1" applyFont="1">
      <alignment vertical="center"/>
    </xf>
    <xf borderId="62" fillId="0" fontId="3" numFmtId="0" xfId="0" applyBorder="1" applyFont="1"/>
    <xf borderId="63" fillId="3" fontId="8" numFmtId="0" xfId="0" applyAlignment="1" applyBorder="1" applyFill="1" applyFont="1">
      <alignment horizontal="center" vertical="center"/>
    </xf>
    <xf borderId="64" fillId="4" fontId="2" numFmtId="167" xfId="0" applyAlignment="1" applyBorder="1" applyFill="1" applyFont="1" applyNumberFormat="1">
      <alignment horizontal="center" vertical="center"/>
    </xf>
    <xf borderId="64" fillId="5" fontId="2" numFmtId="167" xfId="0" applyAlignment="1" applyBorder="1" applyFill="1" applyFont="1" applyNumberFormat="1">
      <alignment horizontal="center" vertical="center"/>
    </xf>
    <xf borderId="64" fillId="3" fontId="2" numFmtId="167" xfId="0" applyAlignment="1" applyBorder="1" applyFill="1" applyFont="1" applyNumberFormat="1">
      <alignment horizontal="center" vertical="center"/>
    </xf>
    <xf borderId="64" fillId="3" fontId="2" numFmtId="167" xfId="0" applyAlignment="1" applyBorder="1" applyFill="1" applyFont="1" applyNumberFormat="1">
      <alignment vertical="center"/>
    </xf>
    <xf borderId="65" fillId="0" fontId="2" numFmtId="167" xfId="0" applyAlignment="1" applyBorder="1" applyFont="1" applyNumberFormat="1">
      <alignment horizontal="center"/>
    </xf>
    <xf borderId="66" fillId="3" fontId="2" numFmtId="0" xfId="0" applyBorder="1" applyFill="1" applyFont="1"/>
    <xf borderId="40" fillId="6" fontId="6" numFmtId="0" xfId="0" applyAlignment="1" applyBorder="1" applyFill="1" applyFont="1">
      <alignment vertical="center"/>
    </xf>
    <xf borderId="67" fillId="6" fontId="6" numFmtId="165" xfId="0" applyAlignment="1" applyBorder="1" applyFill="1" applyFont="1" applyNumberFormat="1">
      <alignment horizontal="right"/>
    </xf>
    <xf borderId="4" fillId="6" fontId="6" numFmtId="165" xfId="0" applyAlignment="1" applyBorder="1" applyFill="1" applyFont="1" applyNumberFormat="1">
      <alignment horizontal="right"/>
    </xf>
    <xf borderId="68" fillId="3" fontId="2" numFmtId="0" xfId="0" applyAlignment="1" applyBorder="1" applyFill="1" applyFont="1">
      <alignment vertical="center"/>
    </xf>
    <xf borderId="51" fillId="3" fontId="8" numFmtId="0" xfId="0" applyAlignment="1" applyBorder="1" applyFill="1" applyFont="1">
      <alignment horizontal="center" vertical="center"/>
    </xf>
    <xf borderId="69" fillId="3" fontId="2" numFmtId="165" xfId="0" applyBorder="1" applyFill="1" applyFont="1" applyNumberFormat="1"/>
    <xf borderId="70" fillId="0" fontId="3" numFmtId="0" xfId="0" applyBorder="1" applyFont="1"/>
    <xf borderId="71" fillId="0" fontId="3" numFmtId="0" xfId="0" applyBorder="1" applyFont="1"/>
    <xf borderId="72" fillId="0" fontId="3" numFmtId="0" xfId="0" applyBorder="1" applyFont="1"/>
    <xf borderId="63" fillId="3" fontId="2" numFmtId="0" xfId="0" applyAlignment="1" applyBorder="1" applyFill="1" applyFont="1">
      <alignment horizontal="center" vertical="center"/>
    </xf>
    <xf borderId="51" fillId="3" fontId="2" numFmtId="167" xfId="0" applyAlignment="1" applyBorder="1" applyFill="1" applyFont="1" applyNumberFormat="1">
      <alignment vertical="center"/>
    </xf>
    <xf borderId="73" fillId="0" fontId="3" numFmtId="0" xfId="0" applyBorder="1" applyFont="1"/>
    <xf borderId="15" fillId="0" fontId="2" numFmtId="0" xfId="0" applyBorder="1" applyFont="1"/>
    <xf borderId="0" fillId="0" fontId="2" numFmtId="0" xfId="0" applyFont="1"/>
    <xf borderId="58" fillId="3" fontId="2" numFmtId="0" xfId="0" applyAlignment="1" applyBorder="1" applyFill="1" applyFont="1">
      <alignment horizontal="center" vertical="center"/>
    </xf>
    <xf borderId="51" fillId="5" fontId="2" numFmtId="167" xfId="0" applyAlignment="1" applyBorder="1" applyFill="1" applyFont="1" applyNumberFormat="1">
      <alignment horizontal="center" vertical="center"/>
    </xf>
    <xf borderId="1" fillId="3" fontId="9" numFmtId="0" xfId="0" applyAlignment="1" applyBorder="1" applyFill="1" applyFont="1">
      <alignment horizontal="right"/>
    </xf>
    <xf borderId="61" fillId="3" fontId="8" numFmtId="0" xfId="0" applyAlignment="1" applyBorder="1" applyFill="1" applyFont="1">
      <alignment vertical="center"/>
    </xf>
    <xf borderId="1" fillId="3" fontId="10" numFmtId="0" xfId="0" applyAlignment="1" applyBorder="1" applyFill="1" applyFont="1">
      <alignment horizontal="right"/>
    </xf>
    <xf borderId="48" fillId="3" fontId="8" numFmtId="0" xfId="0" applyAlignment="1" applyBorder="1" applyFill="1" applyFont="1">
      <alignment vertical="center"/>
    </xf>
    <xf borderId="49" fillId="3" fontId="8" numFmtId="0" xfId="0" applyAlignment="1" applyBorder="1" applyFill="1" applyFont="1">
      <alignment vertical="center"/>
    </xf>
    <xf borderId="51" fillId="3" fontId="8" numFmtId="167" xfId="0" applyAlignment="1" applyBorder="1" applyFill="1" applyFont="1" applyNumberFormat="1">
      <alignment vertical="center"/>
    </xf>
    <xf borderId="51" fillId="3" fontId="8" numFmtId="167" xfId="0" applyAlignment="1" applyBorder="1" applyFill="1" applyFont="1" applyNumberFormat="1">
      <alignment horizontal="center" vertical="center"/>
    </xf>
    <xf borderId="54" fillId="0" fontId="8" numFmtId="167" xfId="0" applyAlignment="1" applyBorder="1" applyFont="1" applyNumberFormat="1">
      <alignment horizontal="center"/>
    </xf>
    <xf borderId="64" fillId="3" fontId="8" numFmtId="167" xfId="0" applyAlignment="1" applyBorder="1" applyFill="1" applyFont="1" applyNumberFormat="1">
      <alignment vertical="center"/>
    </xf>
    <xf borderId="64" fillId="3" fontId="8" numFmtId="167" xfId="0" applyAlignment="1" applyBorder="1" applyFill="1" applyFont="1" applyNumberFormat="1">
      <alignment horizontal="center" vertical="center"/>
    </xf>
    <xf borderId="74" fillId="0" fontId="8" numFmtId="167" xfId="0" applyAlignment="1" applyBorder="1" applyFont="1" applyNumberFormat="1">
      <alignment horizontal="center"/>
    </xf>
    <xf borderId="75" fillId="3" fontId="2" numFmtId="0" xfId="0" applyAlignment="1" applyBorder="1" applyFill="1" applyFont="1">
      <alignment vertical="center"/>
    </xf>
    <xf borderId="76" fillId="3" fontId="2" numFmtId="0" xfId="0" applyAlignment="1" applyBorder="1" applyFill="1" applyFont="1">
      <alignment vertical="center"/>
    </xf>
    <xf borderId="63" fillId="3" fontId="2" numFmtId="167" xfId="0" applyAlignment="1" applyBorder="1" applyFill="1" applyFont="1" applyNumberFormat="1">
      <alignment vertical="center"/>
    </xf>
    <xf borderId="77" fillId="0" fontId="2" numFmtId="167" xfId="0" applyAlignment="1" applyBorder="1" applyFont="1" applyNumberFormat="1">
      <alignment horizontal="center"/>
    </xf>
    <xf borderId="0" fillId="0" fontId="2" numFmtId="167" xfId="0" applyAlignment="1" applyFont="1" applyNumberFormat="1">
      <alignment horizontal="center"/>
    </xf>
    <xf borderId="78" fillId="0" fontId="2" numFmtId="167" xfId="0" applyAlignment="1" applyBorder="1" applyFont="1" applyNumberFormat="1">
      <alignment horizontal="center"/>
    </xf>
    <xf borderId="40" fillId="8" fontId="11" numFmtId="165" xfId="0" applyAlignment="1" applyBorder="1" applyFill="1" applyFont="1" applyNumberFormat="1">
      <alignment shrinkToFit="0" wrapText="1"/>
    </xf>
    <xf borderId="4" fillId="8" fontId="11" numFmtId="165" xfId="0" applyAlignment="1" applyBorder="1" applyFill="1" applyFont="1" applyNumberFormat="1">
      <alignment horizontal="center" shrinkToFit="0" wrapText="1"/>
    </xf>
    <xf borderId="79" fillId="0" fontId="4" numFmtId="0" xfId="0" applyBorder="1" applyFont="1"/>
    <xf borderId="80" fillId="0" fontId="4" numFmtId="0" xfId="0" applyBorder="1" applyFont="1"/>
    <xf borderId="45" fillId="0" fontId="2" numFmtId="167" xfId="0" applyAlignment="1" applyBorder="1" applyFont="1" applyNumberFormat="1">
      <alignment horizontal="center"/>
    </xf>
    <xf borderId="81" fillId="0" fontId="4" numFmtId="0" xfId="0" applyBorder="1" applyFont="1"/>
    <xf borderId="38" fillId="0" fontId="4" numFmtId="0" xfId="0" applyBorder="1" applyFont="1"/>
    <xf borderId="38" fillId="0" fontId="2" numFmtId="167" xfId="0" applyAlignment="1" applyBorder="1" applyFont="1" applyNumberFormat="1">
      <alignment horizontal="center"/>
    </xf>
    <xf borderId="1" fillId="3" fontId="2" numFmtId="2" xfId="0" applyBorder="1" applyFill="1" applyFont="1" applyNumberFormat="1"/>
    <xf borderId="1" fillId="3" fontId="2" numFmtId="169" xfId="0" applyBorder="1" applyFill="1" applyFont="1" applyNumberFormat="1"/>
    <xf borderId="39" fillId="3" fontId="2" numFmtId="0" xfId="0" applyBorder="1" applyFill="1" applyFont="1"/>
    <xf borderId="38" fillId="3" fontId="2" numFmtId="170" xfId="0" applyBorder="1" applyFill="1" applyFont="1" applyNumberFormat="1"/>
    <xf borderId="56" fillId="3" fontId="12" numFmtId="0" xfId="0" applyBorder="1" applyFill="1" applyFont="1"/>
    <xf borderId="58" fillId="9" fontId="12" numFmtId="165" xfId="0" applyAlignment="1" applyBorder="1" applyFill="1" applyFont="1" applyNumberFormat="1">
      <alignment horizontal="center"/>
    </xf>
    <xf borderId="1" fillId="3" fontId="2" numFmtId="170" xfId="0" applyBorder="1" applyFill="1" applyFont="1" applyNumberFormat="1"/>
    <xf borderId="0" fillId="0" fontId="13" numFmtId="170" xfId="0" applyFont="1" applyNumberFormat="1"/>
    <xf borderId="38" fillId="0" fontId="2" numFmtId="0" xfId="0" applyBorder="1" applyFont="1"/>
    <xf borderId="58" fillId="9" fontId="4" numFmtId="165" xfId="0" applyAlignment="1" applyBorder="1" applyFill="1" applyFont="1" applyNumberFormat="1">
      <alignment horizontal="center"/>
    </xf>
    <xf borderId="82" fillId="2" fontId="2" numFmtId="0" xfId="0" applyBorder="1" applyFill="1" applyFont="1"/>
    <xf borderId="83" fillId="2" fontId="2" numFmtId="0" xfId="0" applyBorder="1" applyFill="1" applyFont="1"/>
    <xf borderId="84" fillId="0" fontId="3" numFmtId="0" xfId="0" applyBorder="1" applyFont="1"/>
    <xf borderId="85" fillId="3" fontId="2" numFmtId="0" xfId="0" applyBorder="1" applyFill="1" applyFont="1"/>
    <xf borderId="86" fillId="3" fontId="14" numFmtId="0" xfId="0" applyAlignment="1" applyBorder="1" applyFill="1" applyFont="1">
      <alignment horizontal="center"/>
    </xf>
    <xf borderId="87" fillId="0" fontId="3" numFmtId="0" xfId="0" applyBorder="1" applyFont="1"/>
    <xf borderId="88" fillId="0" fontId="3" numFmtId="0" xfId="0" applyBorder="1" applyFont="1"/>
    <xf borderId="89" fillId="3" fontId="14" numFmtId="0" xfId="0" applyAlignment="1" applyBorder="1" applyFill="1" applyFont="1">
      <alignment horizontal="center"/>
    </xf>
    <xf borderId="90" fillId="3" fontId="2" numFmtId="0" xfId="0" applyBorder="1" applyFill="1" applyFont="1"/>
    <xf borderId="91" fillId="2" fontId="2" numFmtId="0" xfId="0" applyBorder="1" applyFill="1" applyFont="1"/>
    <xf borderId="92" fillId="3" fontId="2" numFmtId="0" xfId="0" applyBorder="1" applyFill="1" applyFont="1"/>
    <xf borderId="93" fillId="3" fontId="2" numFmtId="0" xfId="0" applyBorder="1" applyFill="1" applyFont="1"/>
    <xf borderId="94" fillId="3" fontId="2" numFmtId="0" xfId="0" applyBorder="1" applyFill="1" applyFont="1"/>
    <xf borderId="95" fillId="0" fontId="2" numFmtId="0" xfId="0" applyBorder="1" applyFont="1"/>
    <xf borderId="4" fillId="2" fontId="8" numFmtId="0" xfId="0" applyAlignment="1" applyBorder="1" applyFill="1" applyFont="1">
      <alignment horizontal="center" shrinkToFit="0" vertical="center" wrapText="1"/>
    </xf>
    <xf borderId="5" fillId="0" fontId="2" numFmtId="0" xfId="0" applyAlignment="1" applyBorder="1" applyFont="1">
      <alignment shrinkToFit="0" vertical="center" wrapText="1"/>
    </xf>
    <xf borderId="40" fillId="0" fontId="2" numFmtId="0" xfId="0" applyAlignment="1" applyBorder="1" applyFont="1">
      <alignment shrinkToFit="0" vertical="center" wrapText="1"/>
    </xf>
    <xf borderId="4" fillId="3" fontId="2" numFmtId="0" xfId="0" applyAlignment="1" applyBorder="1" applyFill="1" applyFont="1">
      <alignment horizontal="center" vertical="center"/>
    </xf>
    <xf borderId="4" fillId="3" fontId="2" numFmtId="165" xfId="0" applyAlignment="1" applyBorder="1" applyFill="1" applyFont="1" applyNumberFormat="1">
      <alignment horizontal="center" vertical="center"/>
    </xf>
    <xf borderId="4" fillId="3" fontId="8" numFmtId="0" xfId="0" applyAlignment="1" applyBorder="1" applyFill="1" applyFont="1">
      <alignment horizontal="center" vertical="center"/>
    </xf>
    <xf borderId="42" fillId="6" fontId="6" numFmtId="0" xfId="0" applyAlignment="1" applyBorder="1" applyFill="1" applyFont="1">
      <alignment vertical="center"/>
    </xf>
    <xf borderId="96" fillId="6" fontId="2" numFmtId="0" xfId="0" applyAlignment="1" applyBorder="1" applyFill="1" applyFont="1">
      <alignment vertical="center"/>
    </xf>
    <xf borderId="97" fillId="6" fontId="2" numFmtId="0" xfId="0" applyAlignment="1" applyBorder="1" applyFill="1" applyFont="1">
      <alignment vertical="center"/>
    </xf>
    <xf borderId="4" fillId="6" fontId="6" numFmtId="165" xfId="0" applyAlignment="1" applyBorder="1" applyFill="1" applyFont="1" applyNumberFormat="1">
      <alignment horizontal="right" vertical="center"/>
    </xf>
    <xf borderId="97" fillId="8" fontId="11" numFmtId="165" xfId="0" applyAlignment="1" applyBorder="1" applyFill="1" applyFont="1" applyNumberFormat="1">
      <alignment shrinkToFit="0" wrapText="1"/>
    </xf>
    <xf borderId="67" fillId="8" fontId="11" numFmtId="165" xfId="0" applyAlignment="1" applyBorder="1" applyFill="1" applyFont="1" applyNumberFormat="1">
      <alignment horizontal="center" shrinkToFit="0" wrapText="1"/>
    </xf>
    <xf borderId="38" fillId="3" fontId="4" numFmtId="0" xfId="0" applyBorder="1" applyFill="1" applyFont="1"/>
    <xf borderId="0" fillId="0" fontId="4" numFmtId="0" xfId="0" applyFont="1"/>
    <xf borderId="98" fillId="2" fontId="2" numFmtId="0" xfId="0" applyBorder="1" applyFill="1" applyFont="1"/>
    <xf borderId="99" fillId="2" fontId="2" numFmtId="0" xfId="0" applyBorder="1" applyFill="1" applyFont="1"/>
    <xf borderId="100" fillId="0" fontId="3" numFmtId="0" xfId="0" applyBorder="1" applyFont="1"/>
  </cellXfs>
  <cellStyles count="1">
    <cellStyle xfId="0" name="Normal" builtinId="0"/>
  </cellStyles>
  <dxfs count="1">
    <dxf>
      <font/>
      <fill>
        <patternFill patternType="solid">
          <fgColor rgb="FFFF0000"/>
          <bgColor rgb="FFFF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2" width="3.38"/>
    <col customWidth="1" min="3" max="3" width="25.38"/>
    <col customWidth="1" min="4" max="4" width="41.88"/>
    <col customWidth="1" min="5" max="5" width="48.75"/>
    <col customWidth="1" min="6" max="6" width="10.88"/>
    <col customWidth="1" min="8" max="8" width="14.75"/>
    <col customWidth="1" min="9" max="9" width="16.0"/>
    <col customWidth="1" min="10" max="10" width="12.88"/>
    <col customWidth="1" min="11" max="11" width="13.25"/>
    <col customWidth="1" min="12" max="12" width="16.25"/>
    <col customWidth="1" min="13" max="13" width="14.25"/>
    <col customWidth="1" min="14" max="14" width="14.0"/>
    <col customWidth="1" min="15" max="15" width="15.63"/>
    <col customWidth="1" min="16" max="16" width="3.63"/>
    <col customWidth="1" min="17" max="17" width="3.38"/>
  </cols>
  <sheetData>
    <row r="1" ht="15.75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11"/>
    </row>
    <row r="2" ht="15.75" customHeight="1">
      <c r="A2" s="3"/>
      <c r="B2" s="14"/>
      <c r="C2" s="14"/>
      <c r="D2" s="14"/>
      <c r="E2" s="17"/>
      <c r="F2" s="18"/>
      <c r="G2" s="18"/>
      <c r="H2" s="18"/>
      <c r="I2" s="18"/>
      <c r="J2" s="14"/>
      <c r="K2" s="14"/>
      <c r="L2" s="14"/>
      <c r="M2" s="14"/>
      <c r="N2" s="14"/>
      <c r="O2" s="14"/>
      <c r="P2" s="21"/>
      <c r="Q2" s="22"/>
    </row>
    <row r="3" ht="15.75" customHeight="1">
      <c r="A3" s="3"/>
      <c r="B3" s="14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14"/>
      <c r="O3" s="14"/>
      <c r="P3" s="14"/>
      <c r="Q3" s="22"/>
    </row>
    <row r="4" ht="15.75" customHeight="1">
      <c r="A4" s="3"/>
      <c r="B4" s="14"/>
      <c r="C4" s="26"/>
      <c r="D4" s="6"/>
      <c r="E4" s="6"/>
      <c r="F4" s="6"/>
      <c r="G4" s="6"/>
      <c r="H4" s="6"/>
      <c r="I4" s="27"/>
      <c r="J4" s="14"/>
      <c r="K4" s="14"/>
      <c r="L4" s="14"/>
      <c r="M4" s="14"/>
      <c r="N4" s="14"/>
      <c r="O4" s="14"/>
      <c r="P4" s="14"/>
      <c r="Q4" s="22"/>
    </row>
    <row r="5" ht="15.75" customHeight="1">
      <c r="A5" s="3"/>
      <c r="B5" s="14"/>
      <c r="C5" s="28" t="s">
        <v>1</v>
      </c>
      <c r="D5" s="6"/>
      <c r="E5" s="6"/>
      <c r="F5" s="29"/>
      <c r="G5" s="6"/>
      <c r="H5" s="27"/>
      <c r="I5" s="14"/>
      <c r="J5" s="14"/>
      <c r="K5" s="14"/>
      <c r="L5" s="14"/>
      <c r="M5" s="14"/>
      <c r="N5" s="14"/>
      <c r="O5" s="14"/>
      <c r="P5" s="14"/>
      <c r="Q5" s="22"/>
    </row>
    <row r="6" ht="15.75" customHeight="1">
      <c r="A6" s="3"/>
      <c r="B6" s="14"/>
      <c r="C6" s="30"/>
      <c r="D6" s="31"/>
      <c r="E6" s="31"/>
      <c r="F6" s="31"/>
      <c r="G6" s="31"/>
      <c r="H6" s="32"/>
      <c r="I6" s="14"/>
      <c r="J6" s="14"/>
      <c r="K6" s="14"/>
      <c r="L6" s="14"/>
      <c r="M6" s="14"/>
      <c r="N6" s="14"/>
      <c r="O6" s="14"/>
      <c r="P6" s="14"/>
      <c r="Q6" s="22"/>
    </row>
    <row r="7">
      <c r="A7" s="3"/>
      <c r="B7" s="14"/>
      <c r="C7" s="33" t="s">
        <v>23</v>
      </c>
      <c r="D7" s="34"/>
      <c r="E7" s="35"/>
      <c r="F7" s="36" t="s">
        <v>24</v>
      </c>
      <c r="G7" s="37" t="s">
        <v>25</v>
      </c>
      <c r="H7" s="37" t="s">
        <v>26</v>
      </c>
      <c r="I7" s="37" t="s">
        <v>27</v>
      </c>
      <c r="J7" s="38" t="s">
        <v>28</v>
      </c>
      <c r="K7" s="38" t="s">
        <v>29</v>
      </c>
      <c r="L7" s="37" t="s">
        <v>30</v>
      </c>
      <c r="M7" s="14"/>
      <c r="N7" s="14"/>
      <c r="O7" s="14"/>
      <c r="P7" s="14"/>
      <c r="Q7" s="22"/>
    </row>
    <row r="8" ht="15.75" customHeight="1">
      <c r="A8" s="3"/>
      <c r="B8" s="14"/>
      <c r="C8" s="39" t="s">
        <v>31</v>
      </c>
      <c r="D8" s="40"/>
      <c r="E8" s="40"/>
      <c r="F8" s="41"/>
      <c r="G8" s="42">
        <v>20000.0</v>
      </c>
      <c r="H8" s="43">
        <f t="shared" ref="H8:H9" si="1">F8*12</f>
        <v>0</v>
      </c>
      <c r="I8" s="44" t="s">
        <v>32</v>
      </c>
      <c r="J8" s="45" t="s">
        <v>32</v>
      </c>
      <c r="K8" s="45" t="s">
        <v>32</v>
      </c>
      <c r="L8" s="46" t="s">
        <v>32</v>
      </c>
      <c r="M8" s="14"/>
      <c r="N8" s="14"/>
      <c r="O8" s="14"/>
      <c r="P8" s="14"/>
      <c r="Q8" s="22"/>
    </row>
    <row r="9" ht="15.75" customHeight="1">
      <c r="A9" s="3"/>
      <c r="B9" s="14"/>
      <c r="C9" s="47" t="s">
        <v>33</v>
      </c>
      <c r="D9" s="48"/>
      <c r="E9" s="48"/>
      <c r="F9" s="49"/>
      <c r="G9" s="50">
        <f>25000+10000</f>
        <v>35000</v>
      </c>
      <c r="H9" s="51">
        <f t="shared" si="1"/>
        <v>0</v>
      </c>
      <c r="I9" s="52">
        <f>F9*42</f>
        <v>0</v>
      </c>
      <c r="J9" s="53">
        <f>F9*12</f>
        <v>0</v>
      </c>
      <c r="K9" s="53">
        <f>F9*6</f>
        <v>0</v>
      </c>
      <c r="L9" s="54">
        <f>F9*60</f>
        <v>0</v>
      </c>
      <c r="M9" s="14"/>
      <c r="N9" s="14"/>
      <c r="O9" s="14"/>
      <c r="P9" s="14"/>
      <c r="Q9" s="22"/>
    </row>
    <row r="10" ht="15.75" customHeight="1">
      <c r="A10" s="3"/>
      <c r="B10" s="14"/>
      <c r="C10" s="55" t="s">
        <v>34</v>
      </c>
      <c r="D10" s="14"/>
      <c r="E10" s="14"/>
      <c r="F10" s="14"/>
      <c r="G10" s="14"/>
      <c r="H10" s="14"/>
      <c r="I10" s="14"/>
      <c r="J10" s="14"/>
      <c r="K10" s="56"/>
      <c r="L10" s="56"/>
      <c r="M10" s="14"/>
      <c r="N10" s="14"/>
      <c r="O10" s="14"/>
      <c r="P10" s="14"/>
      <c r="Q10" s="22"/>
    </row>
    <row r="11" ht="15.75" customHeight="1">
      <c r="A11" s="3"/>
      <c r="B11" s="14"/>
      <c r="C11" s="14"/>
      <c r="D11" s="14"/>
      <c r="E11" s="14"/>
      <c r="F11" s="14"/>
      <c r="G11" s="14"/>
      <c r="H11" s="14"/>
      <c r="I11" s="14"/>
      <c r="J11" s="57"/>
      <c r="K11" s="58"/>
      <c r="L11" s="58"/>
      <c r="M11" s="57"/>
      <c r="N11" s="57"/>
      <c r="O11" s="57"/>
      <c r="P11" s="57"/>
      <c r="Q11" s="22"/>
    </row>
    <row r="12" ht="15.75" customHeight="1">
      <c r="A12" s="3"/>
      <c r="B12" s="14"/>
      <c r="C12" s="59"/>
      <c r="D12" s="59"/>
      <c r="E12" s="59"/>
      <c r="F12" s="59"/>
      <c r="G12" s="59"/>
      <c r="H12" s="59"/>
      <c r="I12" s="59"/>
      <c r="J12" s="57"/>
      <c r="K12" s="58"/>
      <c r="L12" s="58"/>
      <c r="M12" s="57"/>
      <c r="N12" s="57"/>
      <c r="O12" s="57"/>
      <c r="P12" s="57"/>
      <c r="Q12" s="22"/>
    </row>
    <row r="13" ht="15.75" customHeight="1">
      <c r="A13" s="3"/>
      <c r="B13" s="14"/>
      <c r="C13" s="60" t="s">
        <v>23</v>
      </c>
      <c r="D13" s="61"/>
      <c r="E13" s="61"/>
      <c r="F13" s="7" t="s">
        <v>35</v>
      </c>
      <c r="G13" s="62" t="s">
        <v>36</v>
      </c>
      <c r="H13" s="62" t="s">
        <v>37</v>
      </c>
      <c r="I13" s="7" t="s">
        <v>38</v>
      </c>
      <c r="J13" s="63"/>
      <c r="L13" s="58"/>
      <c r="M13" s="57"/>
      <c r="N13" s="57"/>
      <c r="O13" s="57"/>
      <c r="P13" s="57"/>
      <c r="Q13" s="22"/>
    </row>
    <row r="14" ht="15.75" customHeight="1">
      <c r="A14" s="3"/>
      <c r="B14" s="14"/>
      <c r="C14" s="64" t="s">
        <v>39</v>
      </c>
      <c r="D14" s="61"/>
      <c r="E14" s="61"/>
      <c r="F14" s="65">
        <v>100.0</v>
      </c>
      <c r="G14" s="41"/>
      <c r="H14" s="66">
        <v>4000.0</v>
      </c>
      <c r="I14" s="67">
        <f>F14*G14</f>
        <v>0</v>
      </c>
      <c r="J14" s="68"/>
      <c r="K14" s="58"/>
      <c r="L14" s="58"/>
      <c r="M14" s="57"/>
      <c r="N14" s="57"/>
      <c r="O14" s="57"/>
      <c r="P14" s="57"/>
      <c r="Q14" s="22"/>
    </row>
    <row r="15" ht="15.75" customHeight="1">
      <c r="A15" s="3"/>
      <c r="B15" s="14"/>
      <c r="C15" s="69" t="s">
        <v>40</v>
      </c>
      <c r="D15" s="61"/>
      <c r="E15" s="61"/>
      <c r="F15" s="61"/>
      <c r="G15" s="61"/>
      <c r="H15" s="70"/>
      <c r="I15" s="71">
        <f>SUM(I14)</f>
        <v>0</v>
      </c>
      <c r="J15" s="68"/>
      <c r="K15" s="58"/>
      <c r="L15" s="58"/>
      <c r="M15" s="57"/>
      <c r="N15" s="57"/>
      <c r="O15" s="57"/>
      <c r="P15" s="57"/>
      <c r="Q15" s="22"/>
    </row>
    <row r="16" ht="15.75" customHeight="1">
      <c r="A16" s="3"/>
      <c r="B16" s="14"/>
      <c r="C16" s="72" t="s">
        <v>41</v>
      </c>
      <c r="D16" s="56"/>
      <c r="E16" s="56"/>
      <c r="F16" s="56"/>
      <c r="G16" s="56"/>
      <c r="H16" s="56"/>
      <c r="I16" s="56"/>
      <c r="J16" s="57"/>
      <c r="K16" s="57"/>
      <c r="L16" s="57"/>
      <c r="M16" s="57"/>
      <c r="N16" s="57"/>
      <c r="O16" s="57"/>
      <c r="P16" s="57"/>
      <c r="Q16" s="22"/>
    </row>
    <row r="17" ht="15.75" customHeight="1">
      <c r="A17" s="3"/>
      <c r="B17" s="14"/>
      <c r="C17" s="73"/>
      <c r="D17" s="73"/>
      <c r="E17" s="73"/>
      <c r="F17" s="73"/>
      <c r="G17" s="73"/>
      <c r="H17" s="73"/>
      <c r="I17" s="73"/>
      <c r="J17" s="57"/>
      <c r="K17" s="57"/>
      <c r="L17" s="57"/>
      <c r="M17" s="57"/>
      <c r="N17" s="57"/>
      <c r="O17" s="57"/>
      <c r="P17" s="57"/>
      <c r="Q17" s="22"/>
    </row>
    <row r="18" ht="15.75" customHeight="1">
      <c r="A18" s="3"/>
      <c r="B18" s="14"/>
      <c r="C18" s="14"/>
      <c r="D18" s="14"/>
      <c r="E18" s="14"/>
      <c r="F18" s="14"/>
      <c r="G18" s="14"/>
      <c r="H18" s="14"/>
      <c r="I18" s="14"/>
      <c r="J18" s="57"/>
      <c r="K18" s="57"/>
      <c r="L18" s="57"/>
      <c r="M18" s="57"/>
      <c r="N18" s="57"/>
      <c r="O18" s="57"/>
      <c r="P18" s="57"/>
      <c r="Q18" s="22"/>
    </row>
    <row r="19" ht="15.75" customHeight="1">
      <c r="A19" s="3"/>
      <c r="B19" s="14"/>
      <c r="C19" s="14"/>
      <c r="D19" s="14"/>
      <c r="E19" s="14"/>
      <c r="F19" s="14"/>
      <c r="G19" s="14"/>
      <c r="H19" s="14"/>
      <c r="I19" s="14"/>
      <c r="J19" s="57"/>
      <c r="K19" s="57"/>
      <c r="L19" s="57"/>
      <c r="M19" s="57"/>
      <c r="N19" s="57"/>
      <c r="O19" s="57"/>
      <c r="P19" s="57"/>
      <c r="Q19" s="22"/>
    </row>
    <row r="20" ht="15.75" customHeight="1">
      <c r="A20" s="3"/>
      <c r="B20" s="14"/>
      <c r="C20" s="74" t="s">
        <v>42</v>
      </c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57"/>
      <c r="Q20" s="22"/>
    </row>
    <row r="21">
      <c r="A21" s="3"/>
      <c r="B21" s="14"/>
      <c r="C21" s="7" t="s">
        <v>43</v>
      </c>
      <c r="D21" s="60" t="s">
        <v>44</v>
      </c>
      <c r="E21" s="70"/>
      <c r="F21" s="7" t="s">
        <v>35</v>
      </c>
      <c r="G21" s="7" t="s">
        <v>45</v>
      </c>
      <c r="H21" s="7" t="s">
        <v>46</v>
      </c>
      <c r="I21" s="7" t="s">
        <v>47</v>
      </c>
      <c r="J21" s="7" t="s">
        <v>48</v>
      </c>
      <c r="K21" s="7" t="s">
        <v>49</v>
      </c>
      <c r="L21" s="7" t="s">
        <v>50</v>
      </c>
      <c r="M21" s="76" t="s">
        <v>51</v>
      </c>
      <c r="N21" s="76" t="s">
        <v>52</v>
      </c>
      <c r="O21" s="7" t="s">
        <v>53</v>
      </c>
      <c r="P21" s="14"/>
      <c r="Q21" s="22"/>
    </row>
    <row r="22" ht="15.75" customHeight="1">
      <c r="A22" s="3"/>
      <c r="B22" s="14"/>
      <c r="C22" s="77" t="s">
        <v>54</v>
      </c>
      <c r="D22" s="78" t="s">
        <v>55</v>
      </c>
      <c r="E22" s="79"/>
      <c r="F22" s="80">
        <v>16.0</v>
      </c>
      <c r="G22" s="81"/>
      <c r="H22" s="81"/>
      <c r="I22" s="82">
        <v>30.0</v>
      </c>
      <c r="J22" s="82">
        <v>10.0</v>
      </c>
      <c r="K22" s="83">
        <f t="shared" ref="K22:K24" si="2">(G22+H22)*F22</f>
        <v>0</v>
      </c>
      <c r="L22" s="84">
        <f t="shared" ref="L22:L45" si="3">K22*42</f>
        <v>0</v>
      </c>
      <c r="M22" s="84">
        <f t="shared" ref="M22:M46" si="4">K22*12</f>
        <v>0</v>
      </c>
      <c r="N22" s="84">
        <f t="shared" ref="N22:N45" si="5">K22*6</f>
        <v>0</v>
      </c>
      <c r="O22" s="85">
        <f t="shared" ref="O22:O45" si="6">K22*60</f>
        <v>0</v>
      </c>
      <c r="P22" s="14"/>
      <c r="Q22" s="22"/>
    </row>
    <row r="23" ht="15.75" customHeight="1">
      <c r="A23" s="3"/>
      <c r="B23" s="14"/>
      <c r="C23" s="86"/>
      <c r="D23" s="87" t="s">
        <v>56</v>
      </c>
      <c r="E23" s="88"/>
      <c r="F23" s="89">
        <v>514.0</v>
      </c>
      <c r="G23" s="81"/>
      <c r="H23" s="81"/>
      <c r="I23" s="82">
        <v>12.55253</v>
      </c>
      <c r="J23" s="82">
        <v>10.0</v>
      </c>
      <c r="K23" s="83">
        <f t="shared" si="2"/>
        <v>0</v>
      </c>
      <c r="L23" s="84">
        <f t="shared" si="3"/>
        <v>0</v>
      </c>
      <c r="M23" s="84">
        <f t="shared" si="4"/>
        <v>0</v>
      </c>
      <c r="N23" s="84">
        <f t="shared" si="5"/>
        <v>0</v>
      </c>
      <c r="O23" s="90">
        <f t="shared" si="6"/>
        <v>0</v>
      </c>
      <c r="P23" s="14"/>
      <c r="Q23" s="22"/>
    </row>
    <row r="24" ht="15.75" customHeight="1">
      <c r="A24" s="3"/>
      <c r="B24" s="14"/>
      <c r="C24" s="91"/>
      <c r="D24" s="92" t="s">
        <v>57</v>
      </c>
      <c r="E24" s="93"/>
      <c r="F24" s="94">
        <v>180.0</v>
      </c>
      <c r="G24" s="95"/>
      <c r="H24" s="96">
        <v>0.0</v>
      </c>
      <c r="I24" s="97">
        <v>7.0</v>
      </c>
      <c r="J24" s="98">
        <v>0.0</v>
      </c>
      <c r="K24" s="83">
        <f t="shared" si="2"/>
        <v>0</v>
      </c>
      <c r="L24" s="84">
        <f t="shared" si="3"/>
        <v>0</v>
      </c>
      <c r="M24" s="84">
        <f t="shared" si="4"/>
        <v>0</v>
      </c>
      <c r="N24" s="84">
        <f t="shared" si="5"/>
        <v>0</v>
      </c>
      <c r="O24" s="99">
        <f t="shared" si="6"/>
        <v>0</v>
      </c>
      <c r="P24" s="100"/>
      <c r="Q24" s="22"/>
    </row>
    <row r="25" ht="15.75" customHeight="1">
      <c r="A25" s="3"/>
      <c r="B25" s="14"/>
      <c r="C25" s="101" t="s">
        <v>58</v>
      </c>
      <c r="D25" s="61"/>
      <c r="E25" s="61"/>
      <c r="F25" s="61"/>
      <c r="G25" s="61"/>
      <c r="H25" s="61"/>
      <c r="I25" s="61"/>
      <c r="J25" s="70"/>
      <c r="K25" s="102">
        <f>SUM(K22:K24)</f>
        <v>0</v>
      </c>
      <c r="L25" s="103">
        <f t="shared" si="3"/>
        <v>0</v>
      </c>
      <c r="M25" s="103">
        <f t="shared" si="4"/>
        <v>0</v>
      </c>
      <c r="N25" s="103">
        <f t="shared" si="5"/>
        <v>0</v>
      </c>
      <c r="O25" s="103">
        <f t="shared" si="6"/>
        <v>0</v>
      </c>
      <c r="P25" s="57"/>
      <c r="Q25" s="22"/>
    </row>
    <row r="26" ht="15.75" customHeight="1">
      <c r="A26" s="3"/>
      <c r="B26" s="14"/>
      <c r="C26" s="104" t="s">
        <v>59</v>
      </c>
      <c r="D26" s="78" t="s">
        <v>60</v>
      </c>
      <c r="E26" s="79"/>
      <c r="F26" s="105">
        <v>478.0</v>
      </c>
      <c r="G26" s="81"/>
      <c r="H26" s="81"/>
      <c r="I26" s="82">
        <v>5.0</v>
      </c>
      <c r="J26" s="82">
        <v>3.5</v>
      </c>
      <c r="K26" s="83">
        <f t="shared" ref="K26:K28" si="7">(G26+H26)*F26</f>
        <v>0</v>
      </c>
      <c r="L26" s="84">
        <f t="shared" si="3"/>
        <v>0</v>
      </c>
      <c r="M26" s="84">
        <f t="shared" si="4"/>
        <v>0</v>
      </c>
      <c r="N26" s="84">
        <f t="shared" si="5"/>
        <v>0</v>
      </c>
      <c r="O26" s="85">
        <f t="shared" si="6"/>
        <v>0</v>
      </c>
      <c r="P26" s="106"/>
      <c r="Q26" s="22"/>
    </row>
    <row r="27" ht="15.75" customHeight="1">
      <c r="A27" s="3"/>
      <c r="B27" s="14"/>
      <c r="C27" s="107"/>
      <c r="D27" s="87" t="s">
        <v>61</v>
      </c>
      <c r="E27" s="88"/>
      <c r="F27" s="89">
        <v>149.0</v>
      </c>
      <c r="G27" s="81"/>
      <c r="H27" s="81"/>
      <c r="I27" s="82">
        <v>4.0</v>
      </c>
      <c r="J27" s="82">
        <v>3.5</v>
      </c>
      <c r="K27" s="83">
        <f t="shared" si="7"/>
        <v>0</v>
      </c>
      <c r="L27" s="84">
        <f t="shared" si="3"/>
        <v>0</v>
      </c>
      <c r="M27" s="84">
        <f t="shared" si="4"/>
        <v>0</v>
      </c>
      <c r="N27" s="84">
        <f t="shared" si="5"/>
        <v>0</v>
      </c>
      <c r="O27" s="85">
        <f t="shared" si="6"/>
        <v>0</v>
      </c>
      <c r="P27" s="108"/>
      <c r="Q27" s="22"/>
    </row>
    <row r="28" ht="15.75" customHeight="1">
      <c r="A28" s="3"/>
      <c r="B28" s="14"/>
      <c r="C28" s="109"/>
      <c r="D28" s="92" t="s">
        <v>62</v>
      </c>
      <c r="E28" s="93"/>
      <c r="F28" s="110">
        <v>1.0</v>
      </c>
      <c r="G28" s="81"/>
      <c r="H28" s="96">
        <v>0.0</v>
      </c>
      <c r="I28" s="97">
        <v>100.0</v>
      </c>
      <c r="J28" s="111">
        <v>0.0</v>
      </c>
      <c r="K28" s="83">
        <f t="shared" si="7"/>
        <v>0</v>
      </c>
      <c r="L28" s="84">
        <f t="shared" si="3"/>
        <v>0</v>
      </c>
      <c r="M28" s="84">
        <f t="shared" si="4"/>
        <v>0</v>
      </c>
      <c r="N28" s="84">
        <f t="shared" si="5"/>
        <v>0</v>
      </c>
      <c r="O28" s="85">
        <f t="shared" si="6"/>
        <v>0</v>
      </c>
      <c r="P28" s="112"/>
      <c r="Q28" s="22"/>
    </row>
    <row r="29" ht="15.75" customHeight="1">
      <c r="A29" s="3"/>
      <c r="B29" s="14"/>
      <c r="C29" s="101" t="s">
        <v>63</v>
      </c>
      <c r="D29" s="61"/>
      <c r="E29" s="61"/>
      <c r="F29" s="61"/>
      <c r="G29" s="61"/>
      <c r="H29" s="61"/>
      <c r="I29" s="61"/>
      <c r="J29" s="70"/>
      <c r="K29" s="103">
        <f>SUM(K26:K28)</f>
        <v>0</v>
      </c>
      <c r="L29" s="103">
        <f t="shared" si="3"/>
        <v>0</v>
      </c>
      <c r="M29" s="103">
        <f t="shared" si="4"/>
        <v>0</v>
      </c>
      <c r="N29" s="103">
        <f t="shared" si="5"/>
        <v>0</v>
      </c>
      <c r="O29" s="103">
        <f t="shared" si="6"/>
        <v>0</v>
      </c>
      <c r="P29" s="113"/>
      <c r="Q29" s="22"/>
    </row>
    <row r="30" ht="15.75" customHeight="1">
      <c r="A30" s="3"/>
      <c r="B30" s="14"/>
      <c r="C30" s="77" t="s">
        <v>64</v>
      </c>
      <c r="D30" s="78" t="s">
        <v>65</v>
      </c>
      <c r="E30" s="79"/>
      <c r="F30" s="105">
        <v>70.0</v>
      </c>
      <c r="G30" s="81"/>
      <c r="H30" s="81"/>
      <c r="I30" s="82">
        <v>25.0</v>
      </c>
      <c r="J30" s="82">
        <v>42.0</v>
      </c>
      <c r="K30" s="83">
        <f t="shared" ref="K30:K34" si="8">(G30+H30)*F30</f>
        <v>0</v>
      </c>
      <c r="L30" s="84">
        <f t="shared" si="3"/>
        <v>0</v>
      </c>
      <c r="M30" s="84">
        <f t="shared" si="4"/>
        <v>0</v>
      </c>
      <c r="N30" s="84">
        <f t="shared" si="5"/>
        <v>0</v>
      </c>
      <c r="O30" s="85">
        <f t="shared" si="6"/>
        <v>0</v>
      </c>
      <c r="P30" s="114"/>
      <c r="Q30" s="22"/>
    </row>
    <row r="31" ht="15.75" customHeight="1">
      <c r="A31" s="3"/>
      <c r="B31" s="14"/>
      <c r="C31" s="86"/>
      <c r="D31" s="87" t="s">
        <v>66</v>
      </c>
      <c r="E31" s="88"/>
      <c r="F31" s="89">
        <v>158.0</v>
      </c>
      <c r="G31" s="81"/>
      <c r="H31" s="81"/>
      <c r="I31" s="82">
        <f>180/12</f>
        <v>15</v>
      </c>
      <c r="J31" s="82">
        <v>4.0</v>
      </c>
      <c r="K31" s="83">
        <f t="shared" si="8"/>
        <v>0</v>
      </c>
      <c r="L31" s="84">
        <f t="shared" si="3"/>
        <v>0</v>
      </c>
      <c r="M31" s="84">
        <f t="shared" si="4"/>
        <v>0</v>
      </c>
      <c r="N31" s="84">
        <f t="shared" si="5"/>
        <v>0</v>
      </c>
      <c r="O31" s="85">
        <f t="shared" si="6"/>
        <v>0</v>
      </c>
      <c r="P31" s="14"/>
      <c r="Q31" s="22"/>
    </row>
    <row r="32" ht="15.75" customHeight="1">
      <c r="A32" s="3"/>
      <c r="B32" s="14"/>
      <c r="C32" s="86"/>
      <c r="D32" s="87" t="s">
        <v>67</v>
      </c>
      <c r="E32" s="88"/>
      <c r="F32" s="89">
        <v>88.0</v>
      </c>
      <c r="G32" s="81"/>
      <c r="H32" s="81"/>
      <c r="I32" s="82">
        <v>15.0</v>
      </c>
      <c r="J32" s="82">
        <v>42.0</v>
      </c>
      <c r="K32" s="83">
        <f t="shared" si="8"/>
        <v>0</v>
      </c>
      <c r="L32" s="84">
        <f t="shared" si="3"/>
        <v>0</v>
      </c>
      <c r="M32" s="84">
        <f t="shared" si="4"/>
        <v>0</v>
      </c>
      <c r="N32" s="84">
        <f t="shared" si="5"/>
        <v>0</v>
      </c>
      <c r="O32" s="85">
        <f t="shared" si="6"/>
        <v>0</v>
      </c>
      <c r="P32" s="14"/>
      <c r="Q32" s="22"/>
    </row>
    <row r="33" ht="15.75" customHeight="1">
      <c r="A33" s="3"/>
      <c r="B33" s="14"/>
      <c r="C33" s="86"/>
      <c r="D33" s="87" t="s">
        <v>68</v>
      </c>
      <c r="E33" s="88"/>
      <c r="F33" s="115">
        <v>20.0</v>
      </c>
      <c r="G33" s="81"/>
      <c r="H33" s="116">
        <v>0.0</v>
      </c>
      <c r="I33" s="82">
        <v>65.0</v>
      </c>
      <c r="J33" s="111">
        <v>0.0</v>
      </c>
      <c r="K33" s="83">
        <f t="shared" si="8"/>
        <v>0</v>
      </c>
      <c r="L33" s="84">
        <f t="shared" si="3"/>
        <v>0</v>
      </c>
      <c r="M33" s="84">
        <f t="shared" si="4"/>
        <v>0</v>
      </c>
      <c r="N33" s="84">
        <f t="shared" si="5"/>
        <v>0</v>
      </c>
      <c r="O33" s="85">
        <f t="shared" si="6"/>
        <v>0</v>
      </c>
      <c r="P33" s="117"/>
      <c r="Q33" s="22"/>
    </row>
    <row r="34" ht="15.75" customHeight="1">
      <c r="A34" s="3"/>
      <c r="B34" s="14"/>
      <c r="C34" s="91"/>
      <c r="D34" s="118" t="s">
        <v>69</v>
      </c>
      <c r="E34" s="93"/>
      <c r="F34" s="110">
        <v>4.0</v>
      </c>
      <c r="G34" s="81"/>
      <c r="H34" s="81"/>
      <c r="I34" s="82">
        <v>115.0</v>
      </c>
      <c r="J34" s="82">
        <f>1920/12</f>
        <v>160</v>
      </c>
      <c r="K34" s="83">
        <f t="shared" si="8"/>
        <v>0</v>
      </c>
      <c r="L34" s="84">
        <f t="shared" si="3"/>
        <v>0</v>
      </c>
      <c r="M34" s="84">
        <f t="shared" si="4"/>
        <v>0</v>
      </c>
      <c r="N34" s="84">
        <f t="shared" si="5"/>
        <v>0</v>
      </c>
      <c r="O34" s="85">
        <f t="shared" si="6"/>
        <v>0</v>
      </c>
      <c r="P34" s="14"/>
      <c r="Q34" s="22"/>
    </row>
    <row r="35" ht="15.75" customHeight="1">
      <c r="A35" s="3"/>
      <c r="B35" s="14"/>
      <c r="C35" s="101" t="s">
        <v>70</v>
      </c>
      <c r="D35" s="61"/>
      <c r="E35" s="61"/>
      <c r="F35" s="61"/>
      <c r="G35" s="61"/>
      <c r="H35" s="61"/>
      <c r="I35" s="61"/>
      <c r="J35" s="70"/>
      <c r="K35" s="103">
        <f>SUM(K30:K34)</f>
        <v>0</v>
      </c>
      <c r="L35" s="103">
        <f t="shared" si="3"/>
        <v>0</v>
      </c>
      <c r="M35" s="103">
        <f t="shared" si="4"/>
        <v>0</v>
      </c>
      <c r="N35" s="103">
        <f t="shared" si="5"/>
        <v>0</v>
      </c>
      <c r="O35" s="103">
        <f t="shared" si="6"/>
        <v>0</v>
      </c>
      <c r="P35" s="14"/>
      <c r="Q35" s="22"/>
    </row>
    <row r="36" ht="15.75" customHeight="1">
      <c r="A36" s="3"/>
      <c r="B36" s="14"/>
      <c r="C36" s="77" t="s">
        <v>71</v>
      </c>
      <c r="D36" s="78" t="s">
        <v>72</v>
      </c>
      <c r="E36" s="79"/>
      <c r="F36" s="89">
        <v>148.0</v>
      </c>
      <c r="G36" s="81"/>
      <c r="H36" s="116">
        <v>0.0</v>
      </c>
      <c r="I36" s="82">
        <v>45.0</v>
      </c>
      <c r="J36" s="111">
        <v>0.0</v>
      </c>
      <c r="K36" s="83">
        <f t="shared" ref="K36:K43" si="9">(G36+H36)*F36</f>
        <v>0</v>
      </c>
      <c r="L36" s="84">
        <f t="shared" si="3"/>
        <v>0</v>
      </c>
      <c r="M36" s="84">
        <f t="shared" si="4"/>
        <v>0</v>
      </c>
      <c r="N36" s="84">
        <f t="shared" si="5"/>
        <v>0</v>
      </c>
      <c r="O36" s="85">
        <f t="shared" si="6"/>
        <v>0</v>
      </c>
      <c r="P36" s="114"/>
      <c r="Q36" s="22"/>
    </row>
    <row r="37" ht="15.75" customHeight="1">
      <c r="A37" s="3"/>
      <c r="B37" s="14"/>
      <c r="C37" s="86"/>
      <c r="D37" s="87" t="s">
        <v>73</v>
      </c>
      <c r="E37" s="88"/>
      <c r="F37" s="89">
        <v>158.0</v>
      </c>
      <c r="G37" s="81"/>
      <c r="H37" s="116">
        <v>0.0</v>
      </c>
      <c r="I37" s="82">
        <v>45.0</v>
      </c>
      <c r="J37" s="111">
        <v>0.0</v>
      </c>
      <c r="K37" s="83">
        <f t="shared" si="9"/>
        <v>0</v>
      </c>
      <c r="L37" s="84">
        <f t="shared" si="3"/>
        <v>0</v>
      </c>
      <c r="M37" s="84">
        <f t="shared" si="4"/>
        <v>0</v>
      </c>
      <c r="N37" s="84">
        <f t="shared" si="5"/>
        <v>0</v>
      </c>
      <c r="O37" s="85">
        <f t="shared" si="6"/>
        <v>0</v>
      </c>
      <c r="P37" s="14"/>
      <c r="Q37" s="22"/>
    </row>
    <row r="38" ht="15.75" customHeight="1">
      <c r="A38" s="3"/>
      <c r="B38" s="14"/>
      <c r="C38" s="86"/>
      <c r="D38" s="87" t="s">
        <v>74</v>
      </c>
      <c r="E38" s="88"/>
      <c r="F38" s="89">
        <v>10.0</v>
      </c>
      <c r="G38" s="81"/>
      <c r="H38" s="116">
        <v>0.0</v>
      </c>
      <c r="I38" s="82">
        <v>400.0</v>
      </c>
      <c r="J38" s="111">
        <v>0.0</v>
      </c>
      <c r="K38" s="83">
        <f t="shared" si="9"/>
        <v>0</v>
      </c>
      <c r="L38" s="84">
        <f t="shared" si="3"/>
        <v>0</v>
      </c>
      <c r="M38" s="84">
        <f t="shared" si="4"/>
        <v>0</v>
      </c>
      <c r="N38" s="84">
        <f t="shared" si="5"/>
        <v>0</v>
      </c>
      <c r="O38" s="85">
        <f t="shared" si="6"/>
        <v>0</v>
      </c>
      <c r="P38" s="14"/>
      <c r="Q38" s="22"/>
    </row>
    <row r="39" ht="15.75" customHeight="1">
      <c r="A39" s="3"/>
      <c r="B39" s="14"/>
      <c r="C39" s="86"/>
      <c r="D39" s="87" t="s">
        <v>75</v>
      </c>
      <c r="E39" s="88"/>
      <c r="F39" s="89">
        <v>158.0</v>
      </c>
      <c r="G39" s="81"/>
      <c r="H39" s="116">
        <v>0.0</v>
      </c>
      <c r="I39" s="82">
        <v>5.0</v>
      </c>
      <c r="J39" s="111">
        <v>0.0</v>
      </c>
      <c r="K39" s="83">
        <f t="shared" si="9"/>
        <v>0</v>
      </c>
      <c r="L39" s="84">
        <f t="shared" si="3"/>
        <v>0</v>
      </c>
      <c r="M39" s="84">
        <f t="shared" si="4"/>
        <v>0</v>
      </c>
      <c r="N39" s="84">
        <f t="shared" si="5"/>
        <v>0</v>
      </c>
      <c r="O39" s="85">
        <f t="shared" si="6"/>
        <v>0</v>
      </c>
      <c r="P39" s="14"/>
      <c r="Q39" s="22"/>
    </row>
    <row r="40" ht="15.75" customHeight="1">
      <c r="A40" s="3"/>
      <c r="B40" s="14"/>
      <c r="C40" s="86"/>
      <c r="D40" s="87" t="s">
        <v>76</v>
      </c>
      <c r="E40" s="88"/>
      <c r="F40" s="89">
        <v>5.0</v>
      </c>
      <c r="G40" s="81"/>
      <c r="H40" s="116">
        <v>0.0</v>
      </c>
      <c r="I40" s="82">
        <v>100.0</v>
      </c>
      <c r="J40" s="111">
        <v>0.0</v>
      </c>
      <c r="K40" s="83">
        <f t="shared" si="9"/>
        <v>0</v>
      </c>
      <c r="L40" s="84">
        <f t="shared" si="3"/>
        <v>0</v>
      </c>
      <c r="M40" s="84">
        <f t="shared" si="4"/>
        <v>0</v>
      </c>
      <c r="N40" s="84">
        <f t="shared" si="5"/>
        <v>0</v>
      </c>
      <c r="O40" s="85">
        <f t="shared" si="6"/>
        <v>0</v>
      </c>
      <c r="P40" s="14"/>
      <c r="Q40" s="22"/>
    </row>
    <row r="41" ht="15.75" customHeight="1">
      <c r="A41" s="3"/>
      <c r="B41" s="14"/>
      <c r="C41" s="86"/>
      <c r="D41" s="87" t="s">
        <v>77</v>
      </c>
      <c r="E41" s="88"/>
      <c r="F41" s="115">
        <v>12.0</v>
      </c>
      <c r="G41" s="81"/>
      <c r="H41" s="116">
        <v>0.0</v>
      </c>
      <c r="I41" s="82">
        <v>650.0</v>
      </c>
      <c r="J41" s="111">
        <v>0.0</v>
      </c>
      <c r="K41" s="83">
        <f t="shared" si="9"/>
        <v>0</v>
      </c>
      <c r="L41" s="84">
        <f t="shared" si="3"/>
        <v>0</v>
      </c>
      <c r="M41" s="84">
        <f t="shared" si="4"/>
        <v>0</v>
      </c>
      <c r="N41" s="84">
        <f t="shared" si="5"/>
        <v>0</v>
      </c>
      <c r="O41" s="85">
        <f t="shared" si="6"/>
        <v>0</v>
      </c>
      <c r="P41" s="119"/>
      <c r="Q41" s="22"/>
    </row>
    <row r="42" ht="15.75" customHeight="1">
      <c r="A42" s="3"/>
      <c r="B42" s="14"/>
      <c r="C42" s="86"/>
      <c r="D42" s="87" t="s">
        <v>78</v>
      </c>
      <c r="E42" s="88"/>
      <c r="F42" s="115">
        <v>2.0</v>
      </c>
      <c r="G42" s="81"/>
      <c r="H42" s="116">
        <v>0.0</v>
      </c>
      <c r="I42" s="82">
        <v>750.0</v>
      </c>
      <c r="J42" s="111">
        <v>0.0</v>
      </c>
      <c r="K42" s="83">
        <f t="shared" si="9"/>
        <v>0</v>
      </c>
      <c r="L42" s="84">
        <f t="shared" si="3"/>
        <v>0</v>
      </c>
      <c r="M42" s="84">
        <f t="shared" si="4"/>
        <v>0</v>
      </c>
      <c r="N42" s="84">
        <f t="shared" si="5"/>
        <v>0</v>
      </c>
      <c r="O42" s="85">
        <f t="shared" si="6"/>
        <v>0</v>
      </c>
      <c r="P42" s="14"/>
      <c r="Q42" s="22"/>
    </row>
    <row r="43" ht="15.75" customHeight="1">
      <c r="A43" s="3"/>
      <c r="B43" s="14"/>
      <c r="C43" s="91"/>
      <c r="D43" s="92" t="s">
        <v>79</v>
      </c>
      <c r="E43" s="93"/>
      <c r="F43" s="110">
        <v>4.0</v>
      </c>
      <c r="G43" s="81"/>
      <c r="H43" s="96">
        <v>0.0</v>
      </c>
      <c r="I43" s="97">
        <v>500.0</v>
      </c>
      <c r="J43" s="98">
        <v>0.0</v>
      </c>
      <c r="K43" s="83">
        <f t="shared" si="9"/>
        <v>0</v>
      </c>
      <c r="L43" s="84">
        <f t="shared" si="3"/>
        <v>0</v>
      </c>
      <c r="M43" s="84">
        <f t="shared" si="4"/>
        <v>0</v>
      </c>
      <c r="N43" s="84">
        <f t="shared" si="5"/>
        <v>0</v>
      </c>
      <c r="O43" s="85">
        <f t="shared" si="6"/>
        <v>0</v>
      </c>
      <c r="P43" s="14"/>
      <c r="Q43" s="22"/>
    </row>
    <row r="44" ht="15.75" customHeight="1">
      <c r="A44" s="3"/>
      <c r="B44" s="14"/>
      <c r="C44" s="101" t="s">
        <v>80</v>
      </c>
      <c r="D44" s="61"/>
      <c r="E44" s="61"/>
      <c r="F44" s="61"/>
      <c r="G44" s="61"/>
      <c r="H44" s="61"/>
      <c r="I44" s="61"/>
      <c r="J44" s="70"/>
      <c r="K44" s="103">
        <f>SUM(K36:K43)</f>
        <v>0</v>
      </c>
      <c r="L44" s="103">
        <f t="shared" si="3"/>
        <v>0</v>
      </c>
      <c r="M44" s="103">
        <f t="shared" si="4"/>
        <v>0</v>
      </c>
      <c r="N44" s="103">
        <f t="shared" si="5"/>
        <v>0</v>
      </c>
      <c r="O44" s="103">
        <f t="shared" si="6"/>
        <v>0</v>
      </c>
      <c r="P44" s="14"/>
      <c r="Q44" s="22"/>
    </row>
    <row r="45" ht="15.75" customHeight="1">
      <c r="A45" s="3"/>
      <c r="B45" s="14"/>
      <c r="C45" s="120" t="s">
        <v>81</v>
      </c>
      <c r="D45" s="121" t="s">
        <v>82</v>
      </c>
      <c r="E45" s="79"/>
      <c r="F45" s="105">
        <v>10000.0</v>
      </c>
      <c r="G45" s="116">
        <v>0.0</v>
      </c>
      <c r="H45" s="81"/>
      <c r="I45" s="122">
        <v>0.0</v>
      </c>
      <c r="J45" s="123">
        <v>0.35</v>
      </c>
      <c r="K45" s="83">
        <f t="shared" ref="K45:K46" si="10">(G45+H45)*F45</f>
        <v>0</v>
      </c>
      <c r="L45" s="84">
        <f t="shared" si="3"/>
        <v>0</v>
      </c>
      <c r="M45" s="84">
        <f t="shared" si="4"/>
        <v>0</v>
      </c>
      <c r="N45" s="84">
        <f t="shared" si="5"/>
        <v>0</v>
      </c>
      <c r="O45" s="124">
        <f t="shared" si="6"/>
        <v>0</v>
      </c>
      <c r="P45" s="14"/>
      <c r="Q45" s="22"/>
    </row>
    <row r="46" ht="15.75" customHeight="1">
      <c r="A46" s="3"/>
      <c r="B46" s="14"/>
      <c r="C46" s="91"/>
      <c r="D46" s="118" t="s">
        <v>83</v>
      </c>
      <c r="E46" s="93"/>
      <c r="F46" s="94">
        <v>4000.0</v>
      </c>
      <c r="G46" s="116">
        <v>0.0</v>
      </c>
      <c r="H46" s="81"/>
      <c r="I46" s="125">
        <v>0.0</v>
      </c>
      <c r="J46" s="126">
        <v>1.9238542</v>
      </c>
      <c r="K46" s="83">
        <f t="shared" si="10"/>
        <v>0</v>
      </c>
      <c r="L46" s="127">
        <f>K46*12</f>
        <v>0</v>
      </c>
      <c r="M46" s="84">
        <f t="shared" si="4"/>
        <v>0</v>
      </c>
      <c r="N46" s="84">
        <f>K46*12</f>
        <v>0</v>
      </c>
      <c r="O46" s="127">
        <f>K46*12</f>
        <v>0</v>
      </c>
      <c r="P46" s="114"/>
      <c r="Q46" s="22"/>
    </row>
    <row r="47" ht="15.75" customHeight="1">
      <c r="A47" s="3"/>
      <c r="B47" s="14"/>
      <c r="C47" s="101" t="s">
        <v>84</v>
      </c>
      <c r="D47" s="61"/>
      <c r="E47" s="61"/>
      <c r="F47" s="61"/>
      <c r="G47" s="61"/>
      <c r="H47" s="61"/>
      <c r="I47" s="61"/>
      <c r="J47" s="70"/>
      <c r="K47" s="103">
        <f t="shared" ref="K47:O47" si="11">SUM(K45:K46)</f>
        <v>0</v>
      </c>
      <c r="L47" s="103">
        <f t="shared" si="11"/>
        <v>0</v>
      </c>
      <c r="M47" s="103">
        <f t="shared" si="11"/>
        <v>0</v>
      </c>
      <c r="N47" s="103">
        <f t="shared" si="11"/>
        <v>0</v>
      </c>
      <c r="O47" s="103">
        <f t="shared" si="11"/>
        <v>0</v>
      </c>
      <c r="P47" s="14"/>
      <c r="Q47" s="22"/>
    </row>
    <row r="48" ht="15.75" customHeight="1">
      <c r="A48" s="3"/>
      <c r="B48" s="14"/>
      <c r="C48" s="128" t="s">
        <v>85</v>
      </c>
      <c r="D48" s="78" t="s">
        <v>86</v>
      </c>
      <c r="E48" s="79"/>
      <c r="F48" s="80">
        <v>1.0</v>
      </c>
      <c r="G48" s="81"/>
      <c r="H48" s="116">
        <v>0.0</v>
      </c>
      <c r="I48" s="123">
        <v>100.0</v>
      </c>
      <c r="J48" s="122">
        <v>0.0</v>
      </c>
      <c r="K48" s="83">
        <f t="shared" ref="K48:K49" si="12">(G48+H48)*F48</f>
        <v>0</v>
      </c>
      <c r="L48" s="84">
        <f t="shared" ref="L48:L49" si="13">K48*42</f>
        <v>0</v>
      </c>
      <c r="M48" s="84">
        <f t="shared" ref="M48:M49" si="14">K48*12</f>
        <v>0</v>
      </c>
      <c r="N48" s="84">
        <f t="shared" ref="N48:N49" si="15">K48*6</f>
        <v>0</v>
      </c>
      <c r="O48" s="124">
        <f t="shared" ref="O48:O49" si="16">K48*60</f>
        <v>0</v>
      </c>
      <c r="P48" s="14"/>
      <c r="Q48" s="22"/>
    </row>
    <row r="49" ht="15.75" customHeight="1">
      <c r="A49" s="3"/>
      <c r="B49" s="14"/>
      <c r="C49" s="129" t="s">
        <v>87</v>
      </c>
      <c r="D49" s="92" t="s">
        <v>88</v>
      </c>
      <c r="E49" s="93"/>
      <c r="F49" s="94">
        <v>12.5</v>
      </c>
      <c r="G49" s="95"/>
      <c r="H49" s="96">
        <v>0.0</v>
      </c>
      <c r="I49" s="97">
        <v>90.0</v>
      </c>
      <c r="J49" s="130">
        <v>0.0</v>
      </c>
      <c r="K49" s="131">
        <f t="shared" si="12"/>
        <v>0</v>
      </c>
      <c r="L49" s="132">
        <f t="shared" si="13"/>
        <v>0</v>
      </c>
      <c r="M49" s="132">
        <f t="shared" si="14"/>
        <v>0</v>
      </c>
      <c r="N49" s="132">
        <f t="shared" si="15"/>
        <v>0</v>
      </c>
      <c r="O49" s="133">
        <f t="shared" si="16"/>
        <v>0</v>
      </c>
      <c r="P49" s="14"/>
      <c r="Q49" s="22"/>
    </row>
    <row r="50" ht="15.75" customHeight="1">
      <c r="A50" s="3"/>
      <c r="B50" s="14"/>
      <c r="C50" s="134" t="s">
        <v>40</v>
      </c>
      <c r="D50" s="61"/>
      <c r="E50" s="61"/>
      <c r="F50" s="61"/>
      <c r="G50" s="61"/>
      <c r="H50" s="61"/>
      <c r="I50" s="61"/>
      <c r="J50" s="70"/>
      <c r="K50" s="135">
        <f t="shared" ref="K50:O50" si="17">K25+K29+K35+K44+K47+K48+K49</f>
        <v>0</v>
      </c>
      <c r="L50" s="135">
        <f t="shared" si="17"/>
        <v>0</v>
      </c>
      <c r="M50" s="135">
        <f t="shared" si="17"/>
        <v>0</v>
      </c>
      <c r="N50" s="135">
        <f t="shared" si="17"/>
        <v>0</v>
      </c>
      <c r="O50" s="135">
        <f t="shared" si="17"/>
        <v>0</v>
      </c>
      <c r="P50" s="14"/>
      <c r="Q50" s="22"/>
    </row>
    <row r="51" ht="15.75" customHeight="1">
      <c r="A51" s="3"/>
      <c r="B51" s="14"/>
      <c r="C51" s="136" t="s">
        <v>89</v>
      </c>
      <c r="D51" s="137"/>
      <c r="E51" s="137"/>
      <c r="F51" s="72"/>
      <c r="G51" s="72"/>
      <c r="H51" s="72"/>
      <c r="I51" s="72"/>
      <c r="J51" s="72"/>
      <c r="K51" s="138"/>
      <c r="L51" s="138"/>
      <c r="M51" s="139"/>
      <c r="N51" s="72"/>
      <c r="O51" s="72"/>
      <c r="P51" s="14"/>
      <c r="Q51" s="22"/>
    </row>
    <row r="52" ht="15.75" customHeight="1">
      <c r="A52" s="3"/>
      <c r="B52" s="14"/>
      <c r="C52" s="136" t="s">
        <v>90</v>
      </c>
      <c r="D52" s="137"/>
      <c r="E52" s="137"/>
      <c r="F52" s="140"/>
      <c r="G52" s="140"/>
      <c r="H52" s="140"/>
      <c r="I52" s="140"/>
      <c r="J52" s="140"/>
      <c r="K52" s="141"/>
      <c r="L52" s="141"/>
      <c r="M52" s="139"/>
      <c r="N52" s="140"/>
      <c r="O52" s="140"/>
      <c r="P52" s="57"/>
      <c r="Q52" s="22"/>
    </row>
    <row r="53" ht="15.75" customHeight="1">
      <c r="A53" s="3"/>
      <c r="B53" s="14"/>
      <c r="C53" s="14"/>
      <c r="D53" s="14"/>
      <c r="E53" s="14"/>
      <c r="F53" s="142"/>
      <c r="G53" s="142"/>
      <c r="H53" s="142"/>
      <c r="I53" s="143"/>
      <c r="J53" s="57"/>
      <c r="K53" s="57"/>
      <c r="L53" s="57"/>
      <c r="M53" s="57"/>
      <c r="N53" s="58"/>
      <c r="O53" s="58"/>
      <c r="P53" s="57"/>
      <c r="Q53" s="22"/>
    </row>
    <row r="54" ht="15.75" customHeight="1">
      <c r="A54" s="3"/>
      <c r="B54" s="14"/>
      <c r="C54" s="144"/>
      <c r="D54" s="144"/>
      <c r="E54" s="144"/>
      <c r="F54" s="145"/>
      <c r="G54" s="145"/>
      <c r="H54" s="58"/>
      <c r="I54" s="57"/>
      <c r="J54" s="14"/>
      <c r="K54" s="14"/>
      <c r="L54" s="14"/>
      <c r="M54" s="14"/>
      <c r="N54" s="73"/>
      <c r="O54" s="73"/>
      <c r="P54" s="14"/>
      <c r="Q54" s="22"/>
    </row>
    <row r="55" ht="15.75" customHeight="1">
      <c r="A55" s="3"/>
      <c r="B55" s="14"/>
      <c r="C55" s="146" t="s">
        <v>91</v>
      </c>
      <c r="D55" s="88"/>
      <c r="E55" s="147">
        <f>H8+I9+I15+L50+I79</f>
        <v>0</v>
      </c>
      <c r="F55" s="148"/>
      <c r="G55" s="149"/>
      <c r="H55" s="57"/>
      <c r="I55" s="57"/>
      <c r="J55" s="14"/>
      <c r="K55" s="114"/>
      <c r="L55" s="150"/>
      <c r="M55" s="114"/>
      <c r="N55" s="150"/>
      <c r="O55" s="150"/>
      <c r="P55" s="14"/>
      <c r="Q55" s="22"/>
    </row>
    <row r="56" ht="15.75" customHeight="1">
      <c r="A56" s="3"/>
      <c r="B56" s="14"/>
      <c r="C56" s="14"/>
      <c r="D56" s="14"/>
      <c r="G56" s="148"/>
      <c r="H56" s="57"/>
      <c r="I56" s="57"/>
      <c r="J56" s="14"/>
      <c r="K56" s="14"/>
      <c r="L56" s="14"/>
      <c r="M56" s="14"/>
      <c r="N56" s="14"/>
      <c r="O56" s="14"/>
      <c r="P56" s="14"/>
      <c r="Q56" s="22"/>
    </row>
    <row r="57" ht="15.75" customHeight="1">
      <c r="A57" s="3"/>
      <c r="B57" s="14"/>
      <c r="C57" s="146" t="s">
        <v>92</v>
      </c>
      <c r="D57" s="88"/>
      <c r="E57" s="151">
        <f>(F9+(K50-K46))*12</f>
        <v>0</v>
      </c>
      <c r="F57" s="148"/>
      <c r="G57" s="148"/>
      <c r="H57" s="57"/>
      <c r="I57" s="57"/>
      <c r="J57" s="14"/>
      <c r="K57" s="14"/>
      <c r="L57" s="14"/>
      <c r="M57" s="14"/>
      <c r="N57" s="14"/>
      <c r="O57" s="14"/>
      <c r="P57" s="14"/>
      <c r="Q57" s="22"/>
    </row>
    <row r="58" ht="15.75" customHeight="1">
      <c r="A58" s="3"/>
      <c r="B58" s="14"/>
      <c r="C58" s="146" t="s">
        <v>93</v>
      </c>
      <c r="D58" s="88"/>
      <c r="E58" s="151">
        <f>E57/2</f>
        <v>0</v>
      </c>
      <c r="F58" s="148"/>
      <c r="G58" s="148"/>
      <c r="H58" s="57"/>
      <c r="I58" s="57"/>
      <c r="J58" s="14"/>
      <c r="K58" s="14"/>
      <c r="L58" s="14"/>
      <c r="M58" s="14"/>
      <c r="N58" s="14"/>
      <c r="O58" s="14"/>
      <c r="P58" s="14"/>
      <c r="Q58" s="22"/>
    </row>
    <row r="59" ht="15.75" customHeight="1">
      <c r="A59" s="3"/>
      <c r="B59" s="14"/>
      <c r="C59" s="146" t="s">
        <v>94</v>
      </c>
      <c r="D59" s="88"/>
      <c r="E59" s="151">
        <f>E55+E57+E58</f>
        <v>0</v>
      </c>
      <c r="F59" s="148"/>
      <c r="G59" s="148"/>
      <c r="H59" s="57"/>
      <c r="I59" s="57"/>
      <c r="J59" s="14"/>
      <c r="K59" s="14"/>
      <c r="L59" s="14"/>
      <c r="M59" s="14"/>
      <c r="N59" s="14"/>
      <c r="O59" s="14"/>
      <c r="P59" s="14"/>
      <c r="Q59" s="22"/>
    </row>
    <row r="60" ht="15.75" customHeight="1">
      <c r="A60" s="3"/>
      <c r="B60" s="14"/>
      <c r="C60" s="14"/>
      <c r="D60" s="14"/>
      <c r="E60" s="14"/>
      <c r="F60" s="148"/>
      <c r="G60" s="148"/>
      <c r="H60" s="57"/>
      <c r="I60" s="57"/>
      <c r="J60" s="14"/>
      <c r="K60" s="14"/>
      <c r="L60" s="14"/>
      <c r="M60" s="14"/>
      <c r="N60" s="14"/>
      <c r="O60" s="14"/>
      <c r="P60" s="14"/>
      <c r="Q60" s="22"/>
    </row>
    <row r="61" ht="15.75" customHeight="1">
      <c r="A61" s="152"/>
      <c r="B61" s="152"/>
      <c r="C61" s="152"/>
      <c r="D61" s="152"/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3"/>
      <c r="Q61" s="154"/>
    </row>
    <row r="62" ht="15.75" customHeight="1">
      <c r="A62" s="152"/>
      <c r="B62" s="155"/>
      <c r="C62" s="156" t="s">
        <v>95</v>
      </c>
      <c r="D62" s="157"/>
      <c r="E62" s="157"/>
      <c r="F62" s="157"/>
      <c r="G62" s="157"/>
      <c r="H62" s="157"/>
      <c r="I62" s="157"/>
      <c r="J62" s="157"/>
      <c r="K62" s="157"/>
      <c r="L62" s="157"/>
      <c r="M62" s="158"/>
      <c r="N62" s="159"/>
      <c r="O62" s="159"/>
      <c r="P62" s="160"/>
      <c r="Q62" s="161"/>
    </row>
    <row r="63" ht="15.75" customHeight="1">
      <c r="A63" s="152"/>
      <c r="B63" s="162"/>
      <c r="C63" s="150"/>
      <c r="D63" s="150"/>
      <c r="E63" s="150"/>
      <c r="F63" s="150"/>
      <c r="G63" s="150"/>
      <c r="H63" s="150"/>
      <c r="I63" s="73"/>
      <c r="J63" s="73"/>
      <c r="K63" s="73"/>
      <c r="L63" s="73"/>
      <c r="M63" s="73"/>
      <c r="N63" s="163"/>
      <c r="O63" s="163"/>
      <c r="P63" s="164"/>
      <c r="Q63" s="161"/>
    </row>
    <row r="64" ht="15.75" customHeight="1">
      <c r="A64" s="152"/>
      <c r="B64" s="162"/>
      <c r="C64" s="165"/>
      <c r="D64" s="165"/>
      <c r="E64" s="165"/>
      <c r="F64" s="165"/>
      <c r="G64" s="165"/>
      <c r="H64" s="165"/>
      <c r="I64" s="144"/>
      <c r="J64" s="73"/>
      <c r="K64" s="73"/>
      <c r="L64" s="73"/>
      <c r="M64" s="73"/>
      <c r="N64" s="163"/>
      <c r="O64" s="163"/>
      <c r="P64" s="164"/>
      <c r="Q64" s="161"/>
    </row>
    <row r="65" ht="15.75" customHeight="1">
      <c r="A65" s="152"/>
      <c r="B65" s="162"/>
      <c r="C65" s="166" t="s">
        <v>43</v>
      </c>
      <c r="D65" s="7" t="s">
        <v>96</v>
      </c>
      <c r="E65" s="62" t="s">
        <v>97</v>
      </c>
      <c r="F65" s="7" t="s">
        <v>98</v>
      </c>
      <c r="G65" s="7" t="s">
        <v>99</v>
      </c>
      <c r="H65" s="7" t="s">
        <v>100</v>
      </c>
      <c r="I65" s="7" t="s">
        <v>101</v>
      </c>
      <c r="J65" s="73"/>
      <c r="K65" s="73"/>
      <c r="L65" s="73"/>
      <c r="M65" s="73"/>
      <c r="N65" s="163"/>
      <c r="O65" s="163"/>
      <c r="P65" s="164"/>
      <c r="Q65" s="161"/>
    </row>
    <row r="66" ht="15.75" customHeight="1">
      <c r="A66" s="152"/>
      <c r="B66" s="162"/>
      <c r="C66" s="167" t="s">
        <v>64</v>
      </c>
      <c r="D66" s="10" t="s">
        <v>102</v>
      </c>
      <c r="E66" s="168" t="s">
        <v>103</v>
      </c>
      <c r="F66" s="169">
        <v>88.0</v>
      </c>
      <c r="G66" s="41"/>
      <c r="H66" s="170">
        <v>1120.0</v>
      </c>
      <c r="I66" s="170">
        <f t="shared" ref="I66:I68" si="18">F66*G66</f>
        <v>0</v>
      </c>
      <c r="J66" s="73"/>
      <c r="K66" s="73"/>
      <c r="L66" s="73"/>
      <c r="M66" s="73"/>
      <c r="N66" s="163"/>
      <c r="O66" s="163"/>
      <c r="P66" s="164"/>
      <c r="Q66" s="161"/>
    </row>
    <row r="67" ht="15.75" customHeight="1">
      <c r="A67" s="152"/>
      <c r="B67" s="162"/>
      <c r="C67" s="13"/>
      <c r="D67" s="10" t="s">
        <v>104</v>
      </c>
      <c r="E67" s="168" t="s">
        <v>105</v>
      </c>
      <c r="F67" s="169">
        <v>158.0</v>
      </c>
      <c r="G67" s="41"/>
      <c r="H67" s="170">
        <v>1460.0</v>
      </c>
      <c r="I67" s="170">
        <f t="shared" si="18"/>
        <v>0</v>
      </c>
      <c r="J67" s="73"/>
      <c r="K67" s="73"/>
      <c r="L67" s="73"/>
      <c r="M67" s="73"/>
      <c r="N67" s="163"/>
      <c r="O67" s="163"/>
      <c r="P67" s="164"/>
      <c r="Q67" s="161"/>
    </row>
    <row r="68" ht="15.75" customHeight="1">
      <c r="A68" s="152"/>
      <c r="B68" s="162"/>
      <c r="C68" s="24"/>
      <c r="D68" s="10" t="s">
        <v>106</v>
      </c>
      <c r="E68" s="168" t="s">
        <v>107</v>
      </c>
      <c r="F68" s="171">
        <v>3.0</v>
      </c>
      <c r="G68" s="41"/>
      <c r="H68" s="170">
        <v>1710.0</v>
      </c>
      <c r="I68" s="170">
        <f t="shared" si="18"/>
        <v>0</v>
      </c>
      <c r="J68" s="73"/>
      <c r="K68" s="73"/>
      <c r="L68" s="73"/>
      <c r="M68" s="73"/>
      <c r="N68" s="163"/>
      <c r="O68" s="163"/>
      <c r="P68" s="164"/>
      <c r="Q68" s="161"/>
    </row>
    <row r="69" ht="15.75" customHeight="1">
      <c r="A69" s="152"/>
      <c r="B69" s="162"/>
      <c r="C69" s="172" t="s">
        <v>70</v>
      </c>
      <c r="D69" s="173"/>
      <c r="E69" s="173"/>
      <c r="F69" s="174"/>
      <c r="G69" s="61"/>
      <c r="H69" s="175">
        <f>SUM(I66:I68)</f>
        <v>0</v>
      </c>
      <c r="I69" s="175">
        <f>SUM(I66:I68)</f>
        <v>0</v>
      </c>
      <c r="J69" s="73"/>
      <c r="K69" s="73"/>
      <c r="L69" s="73"/>
      <c r="M69" s="73"/>
      <c r="N69" s="163"/>
      <c r="O69" s="163"/>
      <c r="P69" s="164"/>
      <c r="Q69" s="161"/>
    </row>
    <row r="70" ht="15.75" customHeight="1">
      <c r="A70" s="152"/>
      <c r="B70" s="162"/>
      <c r="C70" s="167" t="s">
        <v>54</v>
      </c>
      <c r="D70" s="168" t="s">
        <v>108</v>
      </c>
      <c r="E70" s="10" t="s">
        <v>109</v>
      </c>
      <c r="F70" s="169">
        <v>16.0</v>
      </c>
      <c r="G70" s="41"/>
      <c r="H70" s="170">
        <v>5660.0</v>
      </c>
      <c r="I70" s="170">
        <f t="shared" ref="I70:I75" si="19">F70*G70</f>
        <v>0</v>
      </c>
      <c r="J70" s="73"/>
      <c r="K70" s="73"/>
      <c r="L70" s="73"/>
      <c r="M70" s="73"/>
      <c r="N70" s="163"/>
      <c r="O70" s="163"/>
      <c r="P70" s="164"/>
      <c r="Q70" s="161"/>
    </row>
    <row r="71" ht="15.75" customHeight="1">
      <c r="A71" s="152"/>
      <c r="B71" s="162"/>
      <c r="C71" s="13"/>
      <c r="D71" s="168" t="s">
        <v>110</v>
      </c>
      <c r="E71" s="168" t="s">
        <v>111</v>
      </c>
      <c r="F71" s="171">
        <v>32.0</v>
      </c>
      <c r="G71" s="41"/>
      <c r="H71" s="170">
        <v>350.0</v>
      </c>
      <c r="I71" s="170">
        <f t="shared" si="19"/>
        <v>0</v>
      </c>
      <c r="J71" s="73"/>
      <c r="K71" s="73"/>
      <c r="L71" s="73"/>
      <c r="M71" s="73"/>
      <c r="N71" s="163"/>
      <c r="O71" s="163"/>
      <c r="P71" s="164"/>
      <c r="Q71" s="161"/>
    </row>
    <row r="72" ht="15.75" customHeight="1">
      <c r="A72" s="152"/>
      <c r="B72" s="162"/>
      <c r="C72" s="13"/>
      <c r="D72" s="168" t="s">
        <v>112</v>
      </c>
      <c r="E72" s="10" t="s">
        <v>113</v>
      </c>
      <c r="F72" s="171">
        <v>504.0</v>
      </c>
      <c r="G72" s="41"/>
      <c r="H72" s="170">
        <v>1740.0</v>
      </c>
      <c r="I72" s="170">
        <f t="shared" si="19"/>
        <v>0</v>
      </c>
      <c r="J72" s="73"/>
      <c r="K72" s="73"/>
      <c r="L72" s="73"/>
      <c r="M72" s="73"/>
      <c r="N72" s="163"/>
      <c r="O72" s="163"/>
      <c r="P72" s="164"/>
      <c r="Q72" s="161"/>
    </row>
    <row r="73" ht="15.75" customHeight="1">
      <c r="A73" s="152"/>
      <c r="B73" s="162"/>
      <c r="C73" s="13"/>
      <c r="D73" s="168" t="s">
        <v>114</v>
      </c>
      <c r="E73" s="168" t="s">
        <v>115</v>
      </c>
      <c r="F73" s="169">
        <v>162.0</v>
      </c>
      <c r="G73" s="41"/>
      <c r="H73" s="170">
        <v>670.0</v>
      </c>
      <c r="I73" s="170">
        <f t="shared" si="19"/>
        <v>0</v>
      </c>
      <c r="J73" s="73"/>
      <c r="K73" s="73"/>
      <c r="L73" s="73"/>
      <c r="M73" s="73"/>
      <c r="N73" s="163"/>
      <c r="O73" s="163"/>
      <c r="P73" s="164"/>
      <c r="Q73" s="161"/>
    </row>
    <row r="74" ht="15.75" customHeight="1">
      <c r="A74" s="152"/>
      <c r="B74" s="162"/>
      <c r="C74" s="13"/>
      <c r="D74" s="10" t="s">
        <v>116</v>
      </c>
      <c r="E74" s="10" t="s">
        <v>116</v>
      </c>
      <c r="F74" s="169">
        <v>200.0</v>
      </c>
      <c r="G74" s="41"/>
      <c r="H74" s="170">
        <v>45.0</v>
      </c>
      <c r="I74" s="170">
        <f t="shared" si="19"/>
        <v>0</v>
      </c>
      <c r="J74" s="73"/>
      <c r="K74" s="73"/>
      <c r="L74" s="73"/>
      <c r="M74" s="73"/>
      <c r="N74" s="163"/>
      <c r="O74" s="163"/>
      <c r="P74" s="164"/>
      <c r="Q74" s="161"/>
    </row>
    <row r="75" ht="15.75" customHeight="1">
      <c r="A75" s="152"/>
      <c r="B75" s="162"/>
      <c r="C75" s="24"/>
      <c r="D75" s="10" t="s">
        <v>117</v>
      </c>
      <c r="E75" s="168" t="s">
        <v>117</v>
      </c>
      <c r="F75" s="169">
        <v>180.0</v>
      </c>
      <c r="G75" s="41"/>
      <c r="H75" s="170">
        <v>2100.0</v>
      </c>
      <c r="I75" s="170">
        <f t="shared" si="19"/>
        <v>0</v>
      </c>
      <c r="J75" s="73"/>
      <c r="K75" s="73"/>
      <c r="L75" s="73"/>
      <c r="M75" s="73"/>
      <c r="N75" s="163"/>
      <c r="O75" s="163"/>
      <c r="P75" s="164"/>
      <c r="Q75" s="161"/>
    </row>
    <row r="76" ht="15.75" customHeight="1">
      <c r="A76" s="152"/>
      <c r="B76" s="162"/>
      <c r="C76" s="172" t="s">
        <v>58</v>
      </c>
      <c r="D76" s="173"/>
      <c r="E76" s="173"/>
      <c r="F76" s="174"/>
      <c r="G76" s="61"/>
      <c r="H76" s="175">
        <f>SUM(I72:I75)</f>
        <v>0</v>
      </c>
      <c r="I76" s="175">
        <f>SUM(I70:I75)</f>
        <v>0</v>
      </c>
      <c r="J76" s="73"/>
      <c r="K76" s="73"/>
      <c r="L76" s="73"/>
      <c r="M76" s="73"/>
      <c r="N76" s="163"/>
      <c r="O76" s="163"/>
      <c r="P76" s="164"/>
      <c r="Q76" s="161"/>
    </row>
    <row r="77" ht="15.75" customHeight="1">
      <c r="A77" s="152"/>
      <c r="B77" s="162"/>
      <c r="C77" s="10" t="s">
        <v>118</v>
      </c>
      <c r="D77" s="10" t="s">
        <v>119</v>
      </c>
      <c r="E77" s="168" t="s">
        <v>120</v>
      </c>
      <c r="F77" s="171">
        <v>99.0</v>
      </c>
      <c r="G77" s="41"/>
      <c r="H77" s="170">
        <v>890.0</v>
      </c>
      <c r="I77" s="170">
        <f t="shared" ref="I77:I78" si="20">F77*G77</f>
        <v>0</v>
      </c>
      <c r="J77" s="73"/>
      <c r="K77" s="73"/>
      <c r="L77" s="73"/>
      <c r="M77" s="73"/>
      <c r="N77" s="163"/>
      <c r="O77" s="163"/>
      <c r="P77" s="164"/>
      <c r="Q77" s="161"/>
    </row>
    <row r="78" ht="15.75" customHeight="1">
      <c r="A78" s="152"/>
      <c r="B78" s="162"/>
      <c r="C78" s="10" t="s">
        <v>85</v>
      </c>
      <c r="D78" s="10" t="s">
        <v>86</v>
      </c>
      <c r="E78" s="168" t="s">
        <v>121</v>
      </c>
      <c r="F78" s="169">
        <v>1.0</v>
      </c>
      <c r="G78" s="41"/>
      <c r="H78" s="170">
        <v>63570.0</v>
      </c>
      <c r="I78" s="170">
        <f t="shared" si="20"/>
        <v>0</v>
      </c>
      <c r="J78" s="73"/>
      <c r="K78" s="73"/>
      <c r="L78" s="73"/>
      <c r="M78" s="73"/>
      <c r="N78" s="163"/>
      <c r="O78" s="163"/>
      <c r="P78" s="164"/>
      <c r="Q78" s="161"/>
    </row>
    <row r="79" ht="15.75" customHeight="1">
      <c r="A79" s="152"/>
      <c r="B79" s="162"/>
      <c r="C79" s="176" t="s">
        <v>122</v>
      </c>
      <c r="D79" s="61"/>
      <c r="E79" s="61"/>
      <c r="F79" s="61"/>
      <c r="G79" s="61"/>
      <c r="H79" s="70"/>
      <c r="I79" s="177">
        <f>I69+I76+I77+I78</f>
        <v>0</v>
      </c>
      <c r="J79" s="73"/>
      <c r="K79" s="73"/>
      <c r="L79" s="73"/>
      <c r="M79" s="73"/>
      <c r="N79" s="163"/>
      <c r="O79" s="163"/>
      <c r="P79" s="164"/>
      <c r="Q79" s="161"/>
    </row>
    <row r="80" ht="15.75" customHeight="1">
      <c r="A80" s="152"/>
      <c r="B80" s="73"/>
      <c r="C80" s="56"/>
      <c r="D80" s="56"/>
      <c r="E80" s="56"/>
      <c r="F80" s="56"/>
      <c r="G80" s="56"/>
      <c r="H80" s="56"/>
      <c r="I80" s="56"/>
      <c r="J80" s="73"/>
      <c r="K80" s="73"/>
      <c r="L80" s="73"/>
      <c r="M80" s="73"/>
      <c r="N80" s="163"/>
      <c r="O80" s="163"/>
      <c r="P80" s="164"/>
      <c r="Q80" s="152"/>
    </row>
    <row r="81" ht="15.75" customHeight="1">
      <c r="A81" s="152"/>
      <c r="B81" s="73"/>
      <c r="C81" s="178" t="s">
        <v>123</v>
      </c>
      <c r="D81" s="73"/>
      <c r="E81" s="73"/>
      <c r="F81" s="73"/>
      <c r="G81" s="73"/>
      <c r="H81" s="73"/>
      <c r="I81" s="73"/>
      <c r="J81" s="73"/>
      <c r="K81" s="73"/>
      <c r="L81" s="73"/>
      <c r="M81" s="73"/>
      <c r="N81" s="163"/>
      <c r="O81" s="163"/>
      <c r="P81" s="164"/>
      <c r="Q81" s="161"/>
    </row>
    <row r="82" ht="15.75" customHeight="1">
      <c r="A82" s="152"/>
      <c r="B82" s="73"/>
      <c r="C82" s="140" t="s">
        <v>124</v>
      </c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163"/>
      <c r="O82" s="163"/>
      <c r="P82" s="164"/>
      <c r="Q82" s="161"/>
    </row>
    <row r="83" ht="15.75" customHeight="1">
      <c r="A83" s="152"/>
      <c r="B83" s="73"/>
      <c r="C83" s="179" t="s">
        <v>125</v>
      </c>
      <c r="D83" s="73"/>
      <c r="E83" s="73"/>
      <c r="F83" s="73"/>
      <c r="G83" s="73"/>
      <c r="H83" s="73"/>
      <c r="I83" s="73"/>
      <c r="J83" s="73"/>
      <c r="K83" s="73"/>
      <c r="L83" s="73"/>
      <c r="M83" s="73"/>
      <c r="N83" s="163"/>
      <c r="O83" s="163"/>
      <c r="P83" s="164"/>
      <c r="Q83" s="161"/>
    </row>
    <row r="84" ht="15.75" customHeight="1">
      <c r="A84" s="152"/>
      <c r="B84" s="73"/>
      <c r="C84" s="140" t="s">
        <v>126</v>
      </c>
      <c r="D84" s="73"/>
      <c r="E84" s="73"/>
      <c r="F84" s="73"/>
      <c r="G84" s="73"/>
      <c r="H84" s="73"/>
      <c r="I84" s="73"/>
      <c r="J84" s="73"/>
      <c r="K84" s="73"/>
      <c r="L84" s="73"/>
      <c r="M84" s="73"/>
      <c r="N84" s="163"/>
      <c r="O84" s="163"/>
      <c r="P84" s="164"/>
      <c r="Q84" s="161"/>
    </row>
    <row r="85" ht="15.75" customHeight="1">
      <c r="A85" s="152"/>
      <c r="B85" s="73"/>
      <c r="C85" s="114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163"/>
      <c r="O85" s="163"/>
      <c r="P85" s="164"/>
      <c r="Q85" s="161"/>
    </row>
    <row r="86" ht="15.75" customHeight="1">
      <c r="A86" s="152"/>
      <c r="B86" s="152"/>
      <c r="C86" s="180"/>
      <c r="D86" s="180"/>
      <c r="E86" s="180"/>
      <c r="F86" s="180"/>
      <c r="G86" s="180"/>
      <c r="H86" s="180"/>
      <c r="I86" s="180"/>
      <c r="J86" s="180"/>
      <c r="K86" s="180"/>
      <c r="L86" s="180"/>
      <c r="M86" s="180"/>
      <c r="N86" s="180"/>
      <c r="O86" s="180"/>
      <c r="P86" s="181"/>
      <c r="Q86" s="182"/>
    </row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1">
    <mergeCell ref="D30:E30"/>
    <mergeCell ref="D31:E31"/>
    <mergeCell ref="D23:E23"/>
    <mergeCell ref="D24:E24"/>
    <mergeCell ref="C26:C28"/>
    <mergeCell ref="D26:E26"/>
    <mergeCell ref="D27:E27"/>
    <mergeCell ref="D28:E28"/>
    <mergeCell ref="D34:E34"/>
    <mergeCell ref="D36:E36"/>
    <mergeCell ref="D37:E37"/>
    <mergeCell ref="D38:E38"/>
    <mergeCell ref="D39:E39"/>
    <mergeCell ref="D40:E40"/>
    <mergeCell ref="D41:E41"/>
    <mergeCell ref="D42:E42"/>
    <mergeCell ref="C59:D59"/>
    <mergeCell ref="C66:C68"/>
    <mergeCell ref="F69:G69"/>
    <mergeCell ref="C70:C75"/>
    <mergeCell ref="F76:G76"/>
    <mergeCell ref="C79:H79"/>
    <mergeCell ref="D45:E45"/>
    <mergeCell ref="D46:E46"/>
    <mergeCell ref="D48:E48"/>
    <mergeCell ref="D49:E49"/>
    <mergeCell ref="C55:D55"/>
    <mergeCell ref="C57:D57"/>
    <mergeCell ref="C58:D58"/>
    <mergeCell ref="P1:Q1"/>
    <mergeCell ref="E2:I2"/>
    <mergeCell ref="C4:I4"/>
    <mergeCell ref="C5:E5"/>
    <mergeCell ref="F5:H5"/>
    <mergeCell ref="C6:H6"/>
    <mergeCell ref="C7:E7"/>
    <mergeCell ref="D21:E21"/>
    <mergeCell ref="D22:E22"/>
    <mergeCell ref="C25:J25"/>
    <mergeCell ref="P26:P28"/>
    <mergeCell ref="C29:J29"/>
    <mergeCell ref="C8:E8"/>
    <mergeCell ref="C9:E9"/>
    <mergeCell ref="C13:E13"/>
    <mergeCell ref="C14:E14"/>
    <mergeCell ref="C15:H15"/>
    <mergeCell ref="C20:O20"/>
    <mergeCell ref="C22:C24"/>
    <mergeCell ref="D32:E32"/>
    <mergeCell ref="D33:E33"/>
    <mergeCell ref="C35:J35"/>
    <mergeCell ref="C30:C34"/>
    <mergeCell ref="C36:C43"/>
    <mergeCell ref="C45:C46"/>
    <mergeCell ref="D43:E43"/>
    <mergeCell ref="C44:J44"/>
    <mergeCell ref="C47:J47"/>
    <mergeCell ref="C50:J50"/>
    <mergeCell ref="P61:Q61"/>
    <mergeCell ref="C62:M62"/>
    <mergeCell ref="P86:Q86"/>
  </mergeCells>
  <conditionalFormatting sqref="F8:F9 G14 G66:G68 G70:G75 G77:G78">
    <cfRule type="expression" dxfId="0" priority="1">
      <formula>F8&gt;G8</formula>
    </cfRule>
  </conditionalFormatting>
  <conditionalFormatting sqref="G22:G24 G26:G28 G30:G34 G36:G43 G45:G46 G48:G49">
    <cfRule type="expression" dxfId="0" priority="2">
      <formula>G22&gt;I22</formula>
    </cfRule>
  </conditionalFormatting>
  <conditionalFormatting sqref="H22:H23 H26:H27 H30:H34 H45:H46">
    <cfRule type="expression" dxfId="0" priority="3">
      <formula>H22&gt;J22</formula>
    </cfRule>
  </conditionalFormatting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52.75"/>
    <col customWidth="1" min="2" max="2" width="58.75"/>
  </cols>
  <sheetData>
    <row r="1" ht="15.75" customHeight="1">
      <c r="A1" s="1" t="s">
        <v>0</v>
      </c>
      <c r="B1" s="2"/>
      <c r="C1" s="2"/>
    </row>
    <row r="2" ht="15.75" customHeight="1">
      <c r="A2" s="4"/>
      <c r="B2" s="2"/>
      <c r="C2" s="2"/>
    </row>
    <row r="3" ht="15.75" customHeight="1">
      <c r="A3" s="5" t="s">
        <v>1</v>
      </c>
      <c r="B3" s="6"/>
      <c r="C3" s="2"/>
    </row>
    <row r="4" ht="15.75" customHeight="1">
      <c r="A4" s="2"/>
      <c r="B4" s="2"/>
      <c r="C4" s="2"/>
    </row>
    <row r="5" ht="15.75" customHeight="1">
      <c r="A5" s="2"/>
      <c r="B5" s="2"/>
      <c r="C5" s="2"/>
    </row>
    <row r="6" ht="15.75" customHeight="1">
      <c r="A6" s="7" t="s">
        <v>2</v>
      </c>
      <c r="B6" s="7" t="s">
        <v>3</v>
      </c>
      <c r="C6" s="7" t="s">
        <v>4</v>
      </c>
    </row>
    <row r="7" ht="15.75" customHeight="1">
      <c r="A7" s="8" t="s">
        <v>5</v>
      </c>
      <c r="B7" s="10" t="s">
        <v>6</v>
      </c>
      <c r="C7" s="12"/>
    </row>
    <row r="8" ht="15.75" customHeight="1">
      <c r="A8" s="13"/>
      <c r="B8" s="15" t="s">
        <v>7</v>
      </c>
      <c r="C8" s="16"/>
    </row>
    <row r="9" ht="15.75" customHeight="1">
      <c r="A9" s="13"/>
      <c r="B9" s="15" t="s">
        <v>8</v>
      </c>
      <c r="C9" s="16"/>
    </row>
    <row r="10" ht="15.75" customHeight="1">
      <c r="A10" s="13"/>
      <c r="B10" s="19" t="s">
        <v>9</v>
      </c>
      <c r="C10" s="16"/>
    </row>
    <row r="11" ht="15.75" customHeight="1">
      <c r="A11" s="13"/>
      <c r="B11" s="15" t="s">
        <v>10</v>
      </c>
      <c r="C11" s="16"/>
    </row>
    <row r="12" ht="15.75" customHeight="1">
      <c r="A12" s="13"/>
      <c r="B12" s="20" t="s">
        <v>11</v>
      </c>
      <c r="C12" s="16"/>
    </row>
    <row r="13" ht="15.75" customHeight="1">
      <c r="A13" s="13"/>
      <c r="B13" s="20" t="s">
        <v>12</v>
      </c>
      <c r="C13" s="16"/>
    </row>
    <row r="14" ht="15.75" customHeight="1">
      <c r="A14" s="13"/>
      <c r="B14" s="20" t="s">
        <v>13</v>
      </c>
      <c r="C14" s="16"/>
    </row>
    <row r="15" ht="15.75" customHeight="1">
      <c r="A15" s="13"/>
      <c r="B15" s="20" t="s">
        <v>14</v>
      </c>
      <c r="C15" s="16"/>
    </row>
    <row r="16" ht="15.75" customHeight="1">
      <c r="A16" s="13"/>
      <c r="B16" s="20" t="s">
        <v>15</v>
      </c>
      <c r="C16" s="16"/>
    </row>
    <row r="17" ht="15.75" customHeight="1">
      <c r="A17" s="24"/>
      <c r="B17" s="20" t="s">
        <v>16</v>
      </c>
      <c r="C17" s="16"/>
    </row>
    <row r="18" ht="15.75" customHeight="1">
      <c r="A18" s="25" t="s">
        <v>17</v>
      </c>
      <c r="B18" s="10" t="s">
        <v>18</v>
      </c>
      <c r="C18" s="16"/>
    </row>
    <row r="19" ht="15.75" customHeight="1">
      <c r="A19" s="19" t="s">
        <v>19</v>
      </c>
      <c r="B19" s="10" t="s">
        <v>20</v>
      </c>
      <c r="C19" s="16"/>
    </row>
    <row r="20" ht="15.75" customHeight="1">
      <c r="A20" s="19" t="s">
        <v>21</v>
      </c>
      <c r="B20" s="10" t="s">
        <v>22</v>
      </c>
      <c r="C20" s="16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3:B3"/>
    <mergeCell ref="A7:A17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2026-06-20T16:18:15Z</dcterms:created>
  <dc:creator>ABCD</dc:creator>
</cp:coreProperties>
</file>