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P00072-2026" sheetId="1" r:id="rId5"/>
  </sheets>
  <definedNames/>
  <calcPr/>
</workbook>
</file>

<file path=xl/sharedStrings.xml><?xml version="1.0" encoding="utf-8"?>
<sst xmlns="http://schemas.openxmlformats.org/spreadsheetml/2006/main" count="189" uniqueCount="120">
  <si>
    <t xml:space="preserve">Anexo V.- </t>
  </si>
  <si>
    <t>Modelo de proposición económica y demás criterios automáticos sometidos a fórmulas</t>
  </si>
  <si>
    <t>Exp. CP00072/2026</t>
  </si>
  <si>
    <t>Contratación del “Servicio de mantenimiento integral de las instalaciones del edificio del hospital de ASEPEYO en Cartuja (Sevilla)”.</t>
  </si>
  <si>
    <t xml:space="preserve">Don/Doña…….........................., con residencia en ............................., provincia de ......................, con DNI número ..............., enterado/a de las condiciones y requisitos que se exigen para la adjudicación del contrato de ......................................, se compromete en su propio nombre y derecho/en nombre de la Empresa .........................., con NIF/CIF ............................., con domicilio en ....................................., calle ...................................., nº ......., código postal ..........................., teléfono ................................., fax ..........................., a la cual representa, a tomar a su cargo la ejecución del citado contrato con estricta sujeción a los expresados requisitos y condiciones, aceptando incondicionalmente las cláusulas del Pliego de cláusulas administrativas particulares y de prescripciones técnicas.
A los efectos de lo expresado en el párrafo anterior se compromete a ejecutar el contrato de acuerdo con las siguientes condiciones: 
</t>
  </si>
  <si>
    <t>LOTE ÚNICO</t>
  </si>
  <si>
    <t>Criterio 1.1.- Oferta economica.</t>
  </si>
  <si>
    <t>Item</t>
  </si>
  <si>
    <t>CONCEPTOS A OFERTAR</t>
  </si>
  <si>
    <t>IMPORTE LICITACION
(sin IVA)</t>
  </si>
  <si>
    <t>ESTIMACION</t>
  </si>
  <si>
    <t>IMPORTE UNITARIO OFERTADO
(sin IVA)</t>
  </si>
  <si>
    <t>IMPORTE TOTAL OFERTADO CONTRATO
(IVA excluido)</t>
  </si>
  <si>
    <t>MANT. PREVENTIVO-NORMATIVO</t>
  </si>
  <si>
    <t>INST. TERMICAS Y MECANICAS</t>
  </si>
  <si>
    <t>Servicio de mantenimiento de las instalaciones térmicas y mecánicas del hospital.</t>
  </si>
  <si>
    <t>€/año</t>
  </si>
  <si>
    <t>inst.</t>
  </si>
  <si>
    <t>€/inst.</t>
  </si>
  <si>
    <t>Revisión de mantenimiento de la planta enfriadora (bomba de calor), realizadas por el servicio tecnico oficial del fabricante, u entidad homologada/acreditada por el mismo.</t>
  </si>
  <si>
    <t>€/ud.</t>
  </si>
  <si>
    <t>ud.</t>
  </si>
  <si>
    <t>INST. ELECTRICAS Y COMUNICACION VOZ-DATOS</t>
  </si>
  <si>
    <t>Servicio de mantenimiento de las instalaciones eléctricas de baja tensión e instalaciones fijas de comunicación voz-datos.</t>
  </si>
  <si>
    <t>Servicio de mantenimiento de las instalaciones eléctricas de baja tensión de quirofanos y Unidades de Reanimacion (UR).</t>
  </si>
  <si>
    <t>€/rev.</t>
  </si>
  <si>
    <t>rev.</t>
  </si>
  <si>
    <t>Servicio de mantenimiento de los equipos del Sistema de Alimentación Ininterrumpida (SAI):</t>
  </si>
  <si>
    <t xml:space="preserve">     * SAI quirofanos.</t>
  </si>
  <si>
    <t>€/eq/año</t>
  </si>
  <si>
    <t>equip.</t>
  </si>
  <si>
    <t xml:space="preserve">     * SAI lineas limpias.</t>
  </si>
  <si>
    <t>Servicio de mantenimiento del centro de transformación.</t>
  </si>
  <si>
    <t>Servicio de mantenimiento del grupo electrógeno.</t>
  </si>
  <si>
    <t>grupo</t>
  </si>
  <si>
    <t>Servicio de mantenimiento de pararrayos.</t>
  </si>
  <si>
    <t>INST. PROTECCION CONTRA INCENDIOS</t>
  </si>
  <si>
    <t>Servicio de mantenimiento de las instalaciones de protección contra incendio del hospital.</t>
  </si>
  <si>
    <t>APARATOS ELEVADORES</t>
  </si>
  <si>
    <t>Servicio de mantenimiento de los ascensores (modalidad "Todo riesgo parcial", con las excepciones indicadas en PPT):</t>
  </si>
  <si>
    <t xml:space="preserve">     * ascensores y montacamillas.</t>
  </si>
  <si>
    <t>€/ud/año</t>
  </si>
  <si>
    <t>ascens.</t>
  </si>
  <si>
    <t xml:space="preserve">     * plataformas salvaescaleras.</t>
  </si>
  <si>
    <t>PUERTAS AUTOMATICAS Y BARRERAS DE ACCESO</t>
  </si>
  <si>
    <t>Servicio de mantenimiento de puertas automáticas, puertas de garaje y barreras de acceso:</t>
  </si>
  <si>
    <t xml:space="preserve">     * puertas peatonales automaticas.</t>
  </si>
  <si>
    <t>puertas</t>
  </si>
  <si>
    <t xml:space="preserve">     * puertas de garaje, barreras, etc.</t>
  </si>
  <si>
    <t>OTROS SERVICIOS</t>
  </si>
  <si>
    <t>Servicio de mantenimiento de sistemas de protección anti-caída.</t>
  </si>
  <si>
    <t>€/inst/año</t>
  </si>
  <si>
    <t>SERVICIOS BAJO DEMANDA</t>
  </si>
  <si>
    <t>HIGIENIZACION EQUIPOS Y CONDUCTOS (SVAA)</t>
  </si>
  <si>
    <t>Limpieza y desinfeccion de equipos de climatizacion o ventilacion del sistema de ventilacion y acondicionamiento de aire (SVAA).</t>
  </si>
  <si>
    <t>€/ud</t>
  </si>
  <si>
    <t>Limpieza y desinfeccion de conductos del sistema de ventilacion y acondicionamiento de aire (SVAA).</t>
  </si>
  <si>
    <t>€/ml.</t>
  </si>
  <si>
    <t>ml.</t>
  </si>
  <si>
    <t>RETIMBRADOS Y PRUEBAS HIDROSTATICAS</t>
  </si>
  <si>
    <t>Retimbrado o sustitución de extintores ABC 6Kg</t>
  </si>
  <si>
    <t>Retimbrado o sustitución de extintores CO2 5Kg</t>
  </si>
  <si>
    <t>Pruebas hidrostáticas de manguera (BIE o hidrante)</t>
  </si>
  <si>
    <t>Sustitución de manguera BIE 20 m (diámetro 25 mm)</t>
  </si>
  <si>
    <t>Suministro e instalacion, en regimen de alquiler,  de grupo electrógeno portatil, por averías importantes en el equipo existente.</t>
  </si>
  <si>
    <t>€/día</t>
  </si>
  <si>
    <t>dias</t>
  </si>
  <si>
    <t>Avisos Urgentes Saneamiento:</t>
  </si>
  <si>
    <t xml:space="preserve">     * asistencia camion desatrancos + 1 hora</t>
  </si>
  <si>
    <t>€/salida</t>
  </si>
  <si>
    <t xml:space="preserve">     * resto de horas asistencia camion desatrancos</t>
  </si>
  <si>
    <t>€/h</t>
  </si>
  <si>
    <t>h</t>
  </si>
  <si>
    <t xml:space="preserve">     * inspeccion camara saneamiento</t>
  </si>
  <si>
    <t>Tratamientos antideslizantes en pavimentos.</t>
  </si>
  <si>
    <t>€/m2</t>
  </si>
  <si>
    <t>m2</t>
  </si>
  <si>
    <t>Movimiento puntual de enseres:</t>
  </si>
  <si>
    <t xml:space="preserve">     * furgoneta hasta 7 m3 de carga</t>
  </si>
  <si>
    <t>€/km</t>
  </si>
  <si>
    <t>km</t>
  </si>
  <si>
    <t xml:space="preserve">     * furgoneta hasta 22 m3 de carga</t>
  </si>
  <si>
    <t>ASISTENCIAS TECNICAS</t>
  </si>
  <si>
    <t>Bolsa economica para asistencias tecnicas y reparaciones de los Servicios Técnicos Oficiales de Fabricantes (o entidades homologadas), y de proveedores externos especializados.</t>
  </si>
  <si>
    <t>MANT. CORRECTIVO-MODIFICATIVO</t>
  </si>
  <si>
    <t>Mano de obra de cualquiera de los oficios para el Servicio de Mantenimiento Correctivo y Modificativo de las instalaciones del hospital:</t>
  </si>
  <si>
    <t xml:space="preserve">     * avisos No Urgentes</t>
  </si>
  <si>
    <t>horas</t>
  </si>
  <si>
    <t xml:space="preserve">     * avisos Urgentes</t>
  </si>
  <si>
    <t xml:space="preserve">     * avisos de Emergencia</t>
  </si>
  <si>
    <t>MATERIALES.</t>
  </si>
  <si>
    <t>Porcentaje de descuento ofertado en Materiales y piezas de reposicion necesarios para la prestacion del servicio de mantenimiento de las instalaciones del hospital.</t>
  </si>
  <si>
    <t>€</t>
  </si>
  <si>
    <t>%</t>
  </si>
  <si>
    <t>IMPORTE TOTAL OFERTADO PARA EL CONTRATO (sin IVA)</t>
  </si>
  <si>
    <t>IVA 21%</t>
  </si>
  <si>
    <t>IMPORTE TOTAL OFERTADO PARA EL CONTRATO (con IVA)</t>
  </si>
  <si>
    <t>Criterio 1.2.- Mejoras.</t>
  </si>
  <si>
    <t>Criterio 1.2.1.- Exceso de técnicos de mantenimiento disponibles.</t>
  </si>
  <si>
    <t>PERFIL TÉCNICO</t>
  </si>
  <si>
    <t>NÚMERO TOTAL DE TÉCNICOS DE MANTENIMIENTO</t>
  </si>
  <si>
    <t>REQUISITO MÍNIMO INDICADO EN EL PLIEGO DE PRESCRIPCIONES TÉCNICAS
(nº de técnicos)</t>
  </si>
  <si>
    <t>EXCESO DE TÉCNICOS DE MANTENIMIENTO</t>
  </si>
  <si>
    <t>INDICAR SI EL PERSONAL ES PROPIO O DE SUBCONTRATA
(indicar "PROPIO" o "SUBCONTRATA")</t>
  </si>
  <si>
    <t>Comunidad Autónoma de MADRID</t>
  </si>
  <si>
    <t>Exceso de Técnicos de mantenimiento en Climatización.</t>
  </si>
  <si>
    <t>Exceso de Técnicos de mantenimiento en Electricidad.</t>
  </si>
  <si>
    <t>Exceso de Oficiales de 1ª en albañilería.</t>
  </si>
  <si>
    <r>
      <rPr>
        <rFont val="Arial"/>
        <b/>
        <color theme="1"/>
        <sz val="11.0"/>
      </rPr>
      <t>DOCUMENTACIÓN A ADJUNTAR:</t>
    </r>
    <r>
      <rPr>
        <rFont val="Arial"/>
        <color theme="1"/>
        <sz val="11.0"/>
      </rPr>
      <t xml:space="preserve"> Deberá adjuntarse un listado con los nombres, formación y experiencia de los técnicos y oficiales de mantenimiento indicados en este criterio para verificar el cumplimiento de solvencia. También deberá justificarse el cumplimiento de los tiempos de respuesta de dicho personal de mantenimiento. Deberá indicarse la empresa a la que pertenece el personal, tanto si es de la propia empresa licitadora o si es de una empresa subcontratista. ASEPEYO se reserva el derecho de pedir más información sobre el personal de mantenimiento para comprobar la veracidad de la información aportada.</t>
    </r>
  </si>
  <si>
    <r>
      <rPr>
        <rFont val="Arial"/>
        <b/>
        <color theme="1"/>
        <sz val="11.0"/>
      </rPr>
      <t>NOTA:</t>
    </r>
    <r>
      <rPr>
        <rFont val="Arial"/>
        <color theme="1"/>
        <sz val="11.0"/>
      </rPr>
      <t xml:space="preserve"> En los supuestos de que los técnicos u oficiales de mantenimiento indicados sean de empresas subcontratistas, deberá aportarse acuerdo de colaboración para la prestación del servicio de mantenimiento objeto del contrato.</t>
    </r>
  </si>
  <si>
    <t>Criterio 1.2.2.- Mejora en la reducción del tiempo de respuesta.</t>
  </si>
  <si>
    <t>CONCEPTO DE LA MEJORA</t>
  </si>
  <si>
    <t>INDICAR OFRECIMIENTO DE LA MEJORA
(SI / NO)</t>
  </si>
  <si>
    <t>Reducción tiempo de respuesta en avisos de EMERGENCIA:</t>
  </si>
  <si>
    <t>El tiempo de respuesta en avisos de emergencia no será superior a 1 hora, desde el momento de comunicación de la incidencia.</t>
  </si>
  <si>
    <t>Reducción tiempo de respuesta en avisos URGENTES:</t>
  </si>
  <si>
    <t>El tiempo de respuesta en avisos urgentes no será superior a 4 horas laborables, desde el momento de comunicación de la incidencia.</t>
  </si>
  <si>
    <t>En ...................................., a ....... de ..........de 20….</t>
  </si>
  <si>
    <t>PRESIDENCIA DE LA MESA DE CONTRATACIÓN</t>
  </si>
  <si>
    <t>ASEPEYO</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</si>
</sst>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 #,##0.00\ &quot;€&quot;_-;\-* #,##0.00\ &quot;€&quot;_-;_-* &quot;-&quot;??\ &quot;€&quot;_-;_-@"/>
    <numFmt numFmtId="165" formatCode="#,##0.00\ [$€-1]"/>
    <numFmt numFmtId="166" formatCode="_-* #,##0.00\ [$€-1]_-;\-* #,##0.00\ [$€-1]_-;_-* &quot;-&quot;??\ [$€-1]_-;_-@"/>
    <numFmt numFmtId="167" formatCode="#,##0.00[$€]"/>
  </numFmts>
  <fonts count="31">
    <font>
      <sz val="11.0"/>
      <color theme="1"/>
      <name val="Calibri"/>
      <scheme val="minor"/>
    </font>
    <font>
      <b/>
      <sz val="14.0"/>
      <color rgb="FFFFFFFF"/>
      <name val="Arial"/>
    </font>
    <font/>
    <font>
      <b/>
      <sz val="14.0"/>
      <color theme="1"/>
      <name val="Arial"/>
    </font>
    <font>
      <sz val="11.0"/>
      <color theme="1"/>
      <name val="Arial"/>
    </font>
    <font>
      <b/>
      <sz val="20.0"/>
      <color theme="1"/>
      <name val="Arial"/>
    </font>
    <font>
      <sz val="12.0"/>
      <color theme="1"/>
      <name val="Arial"/>
    </font>
    <font>
      <b/>
      <i/>
      <sz val="16.0"/>
      <color rgb="FF0070C0"/>
      <name val="Arial"/>
    </font>
    <font>
      <b/>
      <sz val="14.0"/>
      <color rgb="FF0070C0"/>
      <name val="Arial"/>
    </font>
    <font>
      <b/>
      <sz val="11.0"/>
      <color rgb="FF000080"/>
      <name val="Arial"/>
    </font>
    <font>
      <b/>
      <i/>
      <sz val="11.0"/>
      <color theme="1"/>
      <name val="Calibri"/>
    </font>
    <font>
      <b/>
      <i/>
      <sz val="11.0"/>
      <color rgb="FF000000"/>
      <name val="Calibri"/>
    </font>
    <font>
      <b/>
      <sz val="11.0"/>
      <color theme="1"/>
      <name val="Arial"/>
    </font>
    <font>
      <sz val="11.0"/>
      <color rgb="FF000000"/>
      <name val="Arial"/>
    </font>
    <font>
      <b/>
      <sz val="11.0"/>
      <color rgb="FF0000FF"/>
      <name val="Arial"/>
    </font>
    <font>
      <sz val="10.0"/>
      <color theme="1"/>
      <name val="Arial"/>
    </font>
    <font>
      <b/>
      <u/>
      <sz val="11.0"/>
      <color theme="1"/>
      <name val="Arial"/>
    </font>
    <font>
      <b/>
      <u/>
      <sz val="11.0"/>
      <color rgb="FF0070C0"/>
      <name val="Arial"/>
    </font>
    <font>
      <b/>
      <i/>
      <sz val="11.0"/>
      <color rgb="FF000000"/>
      <name val="Arial"/>
    </font>
    <font>
      <b/>
      <i/>
      <sz val="11.0"/>
      <color theme="1"/>
      <name val="Arial"/>
    </font>
    <font>
      <i/>
      <sz val="11.0"/>
      <color theme="1"/>
      <name val="Arial"/>
    </font>
    <font>
      <color theme="1"/>
      <name val="Arial"/>
    </font>
    <font>
      <b/>
      <sz val="12.0"/>
      <color theme="1"/>
      <name val="Arial"/>
    </font>
    <font>
      <i/>
      <sz val="10.0"/>
      <color theme="1"/>
      <name val="Arial"/>
    </font>
    <font>
      <b/>
      <sz val="12.0"/>
      <color rgb="FF0000FF"/>
      <name val="Arial"/>
    </font>
    <font>
      <b/>
      <i/>
      <sz val="12.0"/>
      <color rgb="FF0000FF"/>
      <name val="Arial"/>
    </font>
    <font>
      <b/>
      <i/>
      <color theme="1"/>
      <name val="Calibri"/>
    </font>
    <font>
      <sz val="11.0"/>
      <color theme="1"/>
      <name val="Calibri"/>
    </font>
    <font>
      <b/>
      <u/>
      <sz val="11.0"/>
      <color theme="1"/>
      <name val="Arial"/>
    </font>
    <font>
      <b/>
      <u/>
      <sz val="11.0"/>
      <color theme="1"/>
      <name val="Arial"/>
    </font>
    <font>
      <sz val="14.0"/>
      <color theme="1"/>
      <name val="Arial"/>
    </font>
  </fonts>
  <fills count="7">
    <fill>
      <patternFill patternType="none"/>
    </fill>
    <fill>
      <patternFill patternType="lightGray"/>
    </fill>
    <fill>
      <patternFill patternType="solid">
        <fgColor rgb="FF00B0F0"/>
        <bgColor rgb="FF00B0F0"/>
      </patternFill>
    </fill>
    <fill>
      <patternFill patternType="solid">
        <fgColor rgb="FFCFE2F3"/>
        <bgColor rgb="FFCFE2F3"/>
      </patternFill>
    </fill>
    <fill>
      <patternFill patternType="solid">
        <fgColor rgb="FFEFEFEF"/>
        <bgColor rgb="FFEFEFEF"/>
      </patternFill>
    </fill>
    <fill>
      <patternFill patternType="solid">
        <fgColor rgb="FFFFF2CC"/>
        <bgColor rgb="FFFFF2CC"/>
      </patternFill>
    </fill>
    <fill>
      <patternFill patternType="solid">
        <fgColor theme="0"/>
        <bgColor theme="0"/>
      </patternFill>
    </fill>
  </fills>
  <borders count="56">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70C0"/>
      </left>
      <top style="medium">
        <color rgb="FF0070C0"/>
      </top>
      <bottom style="medium">
        <color rgb="FF0070C0"/>
      </bottom>
    </border>
    <border>
      <top style="medium">
        <color rgb="FF0070C0"/>
      </top>
      <bottom style="medium">
        <color rgb="FF0070C0"/>
      </bottom>
    </border>
    <border>
      <right style="medium">
        <color rgb="FF0070C0"/>
      </right>
      <top style="medium">
        <color rgb="FF0070C0"/>
      </top>
      <bottom style="medium">
        <color rgb="FF0070C0"/>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top style="medium">
        <color rgb="FF000000"/>
      </top>
      <bottom style="hair">
        <color rgb="FF000000"/>
      </bottom>
    </border>
    <border>
      <right style="thin">
        <color rgb="FF000000"/>
      </right>
      <top style="medium">
        <color rgb="FF000000"/>
      </top>
      <bottom style="hair">
        <color rgb="FF000000"/>
      </bottom>
    </border>
    <border>
      <left style="thin">
        <color rgb="FF000000"/>
      </left>
      <right style="hair">
        <color rgb="FFFFFFFF"/>
      </right>
      <top style="medium">
        <color rgb="FF000000"/>
      </top>
      <bottom style="hair">
        <color rgb="FF000000"/>
      </bottom>
    </border>
    <border>
      <left style="hair">
        <color rgb="FFFFFFFF"/>
      </left>
      <right style="thin">
        <color rgb="FF000000"/>
      </right>
      <top style="medium">
        <color rgb="FF000000"/>
      </top>
      <bottom style="hair">
        <color rgb="FF000000"/>
      </bottom>
    </border>
    <border>
      <left style="thin">
        <color rgb="FF000000"/>
      </left>
      <right style="medium">
        <color rgb="FF000000"/>
      </right>
      <top style="medium">
        <color rgb="FF000000"/>
      </top>
      <bottom style="hair">
        <color rgb="FF000000"/>
      </bottom>
    </border>
    <border>
      <left style="medium">
        <color rgb="FF000000"/>
      </left>
      <right style="thin">
        <color rgb="FF000000"/>
      </right>
      <top style="hair">
        <color rgb="FF000000"/>
      </top>
      <bottom style="hair">
        <color rgb="FF000000"/>
      </bottom>
    </border>
    <border>
      <right style="thin">
        <color rgb="FF000000"/>
      </right>
      <top style="hair">
        <color rgb="FF000000"/>
      </top>
      <bottom style="hair">
        <color rgb="FF000000"/>
      </bottom>
    </border>
    <border>
      <left style="thin">
        <color rgb="FF000000"/>
      </left>
      <right style="hair">
        <color rgb="FFFFFFFF"/>
      </right>
      <bottom style="hair">
        <color rgb="FF000000"/>
      </bottom>
    </border>
    <border>
      <left style="hair">
        <color rgb="FFFFFFFF"/>
      </left>
      <right style="thin">
        <color rgb="FF000000"/>
      </right>
      <bottom style="hair">
        <color rgb="FF000000"/>
      </bottom>
    </border>
    <border>
      <left style="thin">
        <color rgb="FF000000"/>
      </left>
      <right style="medium">
        <color rgb="FF000000"/>
      </right>
      <bottom style="hair">
        <color rgb="FF000000"/>
      </bottom>
    </border>
    <border>
      <left style="medium">
        <color rgb="FF000000"/>
      </left>
      <right style="thin">
        <color rgb="FF000000"/>
      </right>
      <bottom style="hair">
        <color rgb="FF000000"/>
      </bottom>
    </border>
    <border>
      <right style="thin">
        <color rgb="FF000000"/>
      </right>
      <bottom style="hair">
        <color rgb="FF000000"/>
      </bottom>
    </border>
    <border>
      <left style="medium">
        <color rgb="FF000000"/>
      </left>
      <right style="thin">
        <color rgb="FF000000"/>
      </right>
      <top style="hair">
        <color rgb="FF000000"/>
      </top>
      <bottom style="medium">
        <color rgb="FF000000"/>
      </bottom>
    </border>
    <border>
      <right style="thin">
        <color rgb="FF000000"/>
      </right>
      <top style="hair">
        <color rgb="FF000000"/>
      </top>
      <bottom style="medium">
        <color rgb="FF000000"/>
      </bottom>
    </border>
    <border>
      <left style="thin">
        <color rgb="FF000000"/>
      </left>
      <right style="hair">
        <color rgb="FFFFFFFF"/>
      </right>
      <top style="hair">
        <color rgb="FF000000"/>
      </top>
      <bottom style="medium">
        <color rgb="FF000000"/>
      </bottom>
    </border>
    <border>
      <left style="hair">
        <color rgb="FFFFFFFF"/>
      </left>
      <right style="thin">
        <color rgb="FF000000"/>
      </right>
      <top style="hair">
        <color rgb="FF000000"/>
      </top>
      <bottom style="medium">
        <color rgb="FF000000"/>
      </bottom>
    </border>
    <border>
      <left style="thin">
        <color rgb="FF000000"/>
      </left>
      <right style="medium">
        <color rgb="FF000000"/>
      </right>
      <top style="hair">
        <color rgb="FF000000"/>
      </top>
      <bottom style="medium">
        <color rgb="FF000000"/>
      </bottom>
    </border>
    <border>
      <left/>
      <right/>
      <bottom/>
    </border>
    <border>
      <left style="medium">
        <color rgb="FF000000"/>
      </left>
      <right style="medium">
        <color rgb="FF000000"/>
      </right>
      <top style="medium">
        <color rgb="FF000000"/>
      </top>
    </border>
    <border>
      <left/>
      <top style="medium">
        <color rgb="FF000000"/>
      </top>
      <bottom style="medium">
        <color rgb="FF000000"/>
      </bottom>
    </border>
    <border>
      <top style="medium">
        <color rgb="FF000000"/>
      </top>
      <bottom style="medium">
        <color rgb="FF000000"/>
      </bottom>
    </border>
    <border>
      <left style="thin">
        <color rgb="FF000000"/>
      </left>
      <top style="medium">
        <color rgb="FF000000"/>
      </top>
      <bottom style="hair">
        <color rgb="FF000000"/>
      </bottom>
    </border>
    <border>
      <left style="thin">
        <color rgb="FF000000"/>
      </left>
      <top style="hair">
        <color rgb="FF000000"/>
      </top>
      <bottom style="hair">
        <color rgb="FF000000"/>
      </bottom>
    </border>
    <border>
      <left style="thin">
        <color rgb="FF000000"/>
      </left>
      <bottom style="hair">
        <color rgb="FF000000"/>
      </bottom>
    </border>
    <border>
      <left style="medium">
        <color rgb="FF000000"/>
      </left>
      <right style="thin">
        <color rgb="FF000000"/>
      </right>
      <bottom style="medium">
        <color rgb="FF000000"/>
      </bottom>
    </border>
    <border>
      <left style="thin">
        <color rgb="FF000000"/>
      </left>
      <top style="hair">
        <color rgb="FF000000"/>
      </top>
      <bottom style="medium">
        <color rgb="FF000000"/>
      </bottom>
    </border>
    <border>
      <left style="thin">
        <color rgb="FFFFFFFF"/>
      </left>
      <top style="thin">
        <color rgb="FFFFFFFF"/>
      </top>
    </border>
    <border>
      <right style="thin">
        <color rgb="FFFFFFFF"/>
      </right>
      <bottom style="thin">
        <color rgb="FFFFFFFF"/>
      </bottom>
    </border>
    <border>
      <left style="thin">
        <color rgb="FFFFFFFF"/>
      </left>
      <bottom style="thin">
        <color rgb="FFFFFFFF"/>
      </bottom>
    </border>
    <border>
      <right style="thin">
        <color rgb="FFFFFFFF"/>
      </right>
      <top style="thin">
        <color rgb="FFFFFFFF"/>
      </top>
      <bottom style="thin">
        <color rgb="FFFFFFFF"/>
      </bottom>
    </border>
    <border>
      <left style="thin">
        <color rgb="FFFFFFFF"/>
      </left>
      <top style="thin">
        <color rgb="FFFFFFFF"/>
      </top>
      <bottom style="thin">
        <color rgb="FFFFFFFF"/>
      </bottom>
    </border>
    <border>
      <top style="medium">
        <color rgb="FF000000"/>
      </top>
      <bottom style="hair">
        <color rgb="FF000000"/>
      </bottom>
    </border>
    <border>
      <right style="medium">
        <color rgb="FF000000"/>
      </right>
      <top style="medium">
        <color rgb="FF000000"/>
      </top>
      <bottom style="hair">
        <color rgb="FF000000"/>
      </bottom>
    </border>
    <border>
      <bottom style="hair">
        <color rgb="FF000000"/>
      </bottom>
    </border>
    <border>
      <right style="medium">
        <color rgb="FF000000"/>
      </right>
      <bottom style="hair">
        <color rgb="FF000000"/>
      </bottom>
    </border>
    <border>
      <top style="hair">
        <color rgb="FF000000"/>
      </top>
      <bottom style="medium">
        <color rgb="FF000000"/>
      </bottom>
    </border>
    <border>
      <right style="medium">
        <color rgb="FF000000"/>
      </right>
      <top style="hair">
        <color rgb="FF000000"/>
      </top>
      <bottom style="medium">
        <color rgb="FF000000"/>
      </bottom>
    </border>
    <border>
      <right style="thin">
        <color rgb="FFFFFFFF"/>
      </right>
      <top style="thin">
        <color rgb="FFFFFFFF"/>
      </top>
    </border>
  </borders>
  <cellStyleXfs count="1">
    <xf borderId="0" fillId="0" fontId="0" numFmtId="0" applyAlignment="1" applyFont="1"/>
  </cellStyleXfs>
  <cellXfs count="176">
    <xf borderId="0" fillId="0" fontId="0" numFmtId="0" xfId="0" applyAlignment="1" applyFont="1">
      <alignment readingOrder="0" shrinkToFit="0" vertical="bottom" wrapText="0"/>
    </xf>
    <xf borderId="0" fillId="0" fontId="1" numFmtId="0" xfId="0" applyAlignment="1" applyFont="1">
      <alignment horizontal="left" readingOrder="0" shrinkToFit="0" vertical="center" wrapText="1"/>
    </xf>
    <xf borderId="1" fillId="2" fontId="1" numFmtId="0" xfId="0" applyAlignment="1" applyBorder="1" applyFill="1" applyFont="1">
      <alignment horizontal="left" readingOrder="0" shrinkToFit="0" vertical="center" wrapText="1"/>
    </xf>
    <xf borderId="2" fillId="0" fontId="2" numFmtId="0" xfId="0" applyBorder="1" applyFont="1"/>
    <xf borderId="3" fillId="0" fontId="2" numFmtId="0" xfId="0" applyBorder="1" applyFont="1"/>
    <xf borderId="0" fillId="0" fontId="3" numFmtId="0" xfId="0" applyAlignment="1" applyFont="1">
      <alignment horizontal="center" shrinkToFit="0" vertical="center" wrapText="1"/>
    </xf>
    <xf borderId="0" fillId="0" fontId="1" numFmtId="0" xfId="0" applyAlignment="1" applyFont="1">
      <alignment horizontal="left" shrinkToFit="0" vertical="center" wrapText="1"/>
    </xf>
    <xf borderId="4" fillId="2" fontId="1" numFmtId="0" xfId="0" applyAlignment="1" applyBorder="1" applyFill="1" applyFont="1">
      <alignment horizontal="left" shrinkToFit="0" vertical="center" wrapText="1"/>
    </xf>
    <xf borderId="0" fillId="2" fontId="1" numFmtId="0" xfId="0" applyAlignment="1" applyFill="1" applyFont="1">
      <alignment horizontal="left" shrinkToFit="0" vertical="center" wrapText="1"/>
    </xf>
    <xf borderId="5" fillId="2" fontId="1" numFmtId="0" xfId="0" applyAlignment="1" applyBorder="1" applyFill="1" applyFont="1">
      <alignment horizontal="left" shrinkToFit="0" vertical="center" wrapText="1"/>
    </xf>
    <xf borderId="6" fillId="2" fontId="1" numFmtId="0" xfId="0" applyAlignment="1" applyBorder="1" applyFill="1" applyFont="1">
      <alignment horizontal="left" readingOrder="0" shrinkToFit="0" vertical="center" wrapText="1"/>
    </xf>
    <xf borderId="7" fillId="0" fontId="2" numFmtId="0" xfId="0" applyBorder="1" applyFont="1"/>
    <xf borderId="8" fillId="0" fontId="2" numFmtId="0" xfId="0" applyBorder="1" applyFont="1"/>
    <xf borderId="0" fillId="0" fontId="4" numFmtId="0" xfId="0" applyAlignment="1" applyFont="1">
      <alignment vertical="center"/>
    </xf>
    <xf borderId="0" fillId="0" fontId="4" numFmtId="0" xfId="0" applyAlignment="1" applyFont="1">
      <alignment horizontal="center" vertical="center"/>
    </xf>
    <xf borderId="0" fillId="0" fontId="4" numFmtId="164" xfId="0" applyAlignment="1" applyFont="1" applyNumberFormat="1">
      <alignment vertical="center"/>
    </xf>
    <xf borderId="0" fillId="0" fontId="1" numFmtId="0" xfId="0" applyAlignment="1" applyFont="1">
      <alignment horizontal="right" readingOrder="0" shrinkToFit="0" vertical="center" wrapText="1"/>
    </xf>
    <xf borderId="1" fillId="2" fontId="1" numFmtId="0" xfId="0" applyAlignment="1" applyBorder="1" applyFill="1" applyFont="1">
      <alignment horizontal="right" readingOrder="0" shrinkToFit="0" vertical="center" wrapText="1"/>
    </xf>
    <xf borderId="4" fillId="2" fontId="1" numFmtId="0" xfId="0" applyAlignment="1" applyBorder="1" applyFill="1" applyFont="1">
      <alignment horizontal="left" readingOrder="0" shrinkToFit="0" vertical="center" wrapText="1"/>
    </xf>
    <xf borderId="0" fillId="2" fontId="1" numFmtId="0" xfId="0" applyAlignment="1" applyFill="1" applyFont="1">
      <alignment horizontal="left" readingOrder="0" shrinkToFit="0" vertical="center" wrapText="1"/>
    </xf>
    <xf borderId="5" fillId="2" fontId="1" numFmtId="0" xfId="0" applyAlignment="1" applyBorder="1" applyFill="1" applyFont="1">
      <alignment horizontal="left" readingOrder="0" shrinkToFit="0" vertical="center" wrapText="1"/>
    </xf>
    <xf borderId="0" fillId="0" fontId="5" numFmtId="0" xfId="0" applyAlignment="1" applyFont="1">
      <alignment vertical="center"/>
    </xf>
    <xf borderId="0" fillId="0" fontId="5" numFmtId="0" xfId="0" applyAlignment="1" applyFont="1">
      <alignment horizontal="center" vertical="center"/>
    </xf>
    <xf borderId="0" fillId="0" fontId="6" numFmtId="0" xfId="0" applyAlignment="1" applyFont="1">
      <alignment horizontal="left" shrinkToFit="0" vertical="center" wrapText="1"/>
    </xf>
    <xf borderId="9" fillId="0" fontId="6" numFmtId="0" xfId="0" applyAlignment="1" applyBorder="1" applyFont="1">
      <alignment horizontal="left" shrinkToFit="0" vertical="center" wrapText="1"/>
    </xf>
    <xf borderId="10" fillId="0" fontId="2" numFmtId="0" xfId="0" applyBorder="1" applyFont="1"/>
    <xf borderId="11" fillId="0" fontId="2" numFmtId="0" xfId="0" applyBorder="1" applyFont="1"/>
    <xf borderId="0" fillId="0" fontId="4" numFmtId="0" xfId="0" applyAlignment="1" applyFont="1">
      <alignment horizontal="center" shrinkToFit="0" vertical="center" wrapText="1"/>
    </xf>
    <xf borderId="0" fillId="0" fontId="7" numFmtId="0" xfId="0" applyAlignment="1" applyFont="1">
      <alignment horizontal="center" readingOrder="0" shrinkToFit="0" vertical="center" wrapText="1"/>
    </xf>
    <xf borderId="12" fillId="0" fontId="7" numFmtId="0" xfId="0" applyAlignment="1" applyBorder="1" applyFont="1">
      <alignment horizontal="center" readingOrder="0" shrinkToFit="0" vertical="center" wrapText="1"/>
    </xf>
    <xf borderId="13" fillId="0" fontId="2" numFmtId="0" xfId="0" applyBorder="1" applyFont="1"/>
    <xf borderId="14" fillId="0" fontId="2" numFmtId="0" xfId="0" applyBorder="1" applyFont="1"/>
    <xf borderId="0" fillId="0" fontId="8" numFmtId="0" xfId="0" applyAlignment="1" applyFont="1">
      <alignment readingOrder="0" vertical="center"/>
    </xf>
    <xf borderId="0" fillId="0" fontId="9" numFmtId="0" xfId="0" applyAlignment="1" applyFont="1">
      <alignment vertical="center"/>
    </xf>
    <xf borderId="15" fillId="3" fontId="10" numFmtId="0" xfId="0" applyAlignment="1" applyBorder="1" applyFill="1" applyFont="1">
      <alignment horizontal="center" readingOrder="0" shrinkToFit="0" vertical="center" wrapText="1"/>
    </xf>
    <xf borderId="16" fillId="3" fontId="11" numFmtId="0" xfId="0" applyAlignment="1" applyBorder="1" applyFill="1" applyFont="1">
      <alignment horizontal="center" readingOrder="0" shrinkToFit="0" vertical="center" wrapText="1"/>
    </xf>
    <xf borderId="17" fillId="0" fontId="2" numFmtId="0" xfId="0" applyBorder="1" applyFont="1"/>
    <xf borderId="15" fillId="3" fontId="11" numFmtId="0" xfId="0" applyAlignment="1" applyBorder="1" applyFill="1" applyFont="1">
      <alignment horizontal="center" readingOrder="0" shrinkToFit="0" vertical="center" wrapText="1"/>
    </xf>
    <xf borderId="0" fillId="0" fontId="12" numFmtId="0" xfId="0" applyAlignment="1" applyFont="1">
      <alignment horizontal="center" shrinkToFit="0" vertical="center" wrapText="1"/>
    </xf>
    <xf borderId="18" fillId="0" fontId="4" numFmtId="0" xfId="0" applyAlignment="1" applyBorder="1" applyFont="1">
      <alignment horizontal="center" shrinkToFit="0" vertical="center" wrapText="1"/>
    </xf>
    <xf borderId="19" fillId="0" fontId="4" numFmtId="0" xfId="0" applyAlignment="1" applyBorder="1" applyFont="1">
      <alignment shrinkToFit="0" vertical="center" wrapText="1"/>
    </xf>
    <xf borderId="20" fillId="0" fontId="13" numFmtId="165" xfId="0" applyAlignment="1" applyBorder="1" applyFont="1" applyNumberFormat="1">
      <alignment horizontal="right" shrinkToFit="0" vertical="center" wrapText="1"/>
    </xf>
    <xf borderId="21" fillId="0" fontId="13" numFmtId="165" xfId="0" applyAlignment="1" applyBorder="1" applyFont="1" applyNumberFormat="1">
      <alignment horizontal="right" shrinkToFit="0" vertical="center" wrapText="1"/>
    </xf>
    <xf borderId="20" fillId="0" fontId="4" numFmtId="0" xfId="0" applyAlignment="1" applyBorder="1" applyFont="1">
      <alignment horizontal="center" vertical="center"/>
    </xf>
    <xf borderId="21" fillId="0" fontId="4" numFmtId="0" xfId="0" applyAlignment="1" applyBorder="1" applyFont="1">
      <alignment horizontal="center" vertical="center"/>
    </xf>
    <xf borderId="20" fillId="0" fontId="14" numFmtId="4" xfId="0" applyAlignment="1" applyBorder="1" applyFont="1" applyNumberFormat="1">
      <alignment horizontal="center" vertical="center"/>
    </xf>
    <xf borderId="21" fillId="0" fontId="14" numFmtId="0" xfId="0" applyAlignment="1" applyBorder="1" applyFont="1">
      <alignment horizontal="right" shrinkToFit="0" vertical="center" wrapText="1"/>
    </xf>
    <xf borderId="22" fillId="0" fontId="12" numFmtId="164" xfId="0" applyAlignment="1" applyBorder="1" applyFont="1" applyNumberFormat="1">
      <alignment horizontal="left" vertical="center"/>
    </xf>
    <xf borderId="0" fillId="0" fontId="15" numFmtId="0" xfId="0" applyAlignment="1" applyFont="1">
      <alignment vertical="center"/>
    </xf>
    <xf borderId="23" fillId="4" fontId="16" numFmtId="0" xfId="0" applyAlignment="1" applyBorder="1" applyFill="1" applyFont="1">
      <alignment horizontal="center" readingOrder="0" shrinkToFit="0" vertical="center" wrapText="1"/>
    </xf>
    <xf borderId="24" fillId="4" fontId="17" numFmtId="0" xfId="0" applyAlignment="1" applyBorder="1" applyFill="1" applyFont="1">
      <alignment readingOrder="0" shrinkToFit="0" vertical="center" wrapText="1"/>
    </xf>
    <xf borderId="25" fillId="4" fontId="13" numFmtId="165" xfId="0" applyAlignment="1" applyBorder="1" applyFill="1" applyFont="1" applyNumberFormat="1">
      <alignment horizontal="right" shrinkToFit="0" vertical="center" wrapText="1"/>
    </xf>
    <xf borderId="26" fillId="4" fontId="13" numFmtId="165" xfId="0" applyAlignment="1" applyBorder="1" applyFill="1" applyFont="1" applyNumberFormat="1">
      <alignment horizontal="right" shrinkToFit="0" vertical="center" wrapText="1"/>
    </xf>
    <xf borderId="25" fillId="4" fontId="4" numFmtId="0" xfId="0" applyAlignment="1" applyBorder="1" applyFill="1" applyFont="1">
      <alignment horizontal="center" vertical="center"/>
    </xf>
    <xf borderId="26" fillId="4" fontId="4" numFmtId="0" xfId="0" applyAlignment="1" applyBorder="1" applyFill="1" applyFont="1">
      <alignment horizontal="center" vertical="center"/>
    </xf>
    <xf borderId="25" fillId="4" fontId="14" numFmtId="4" xfId="0" applyAlignment="1" applyBorder="1" applyFill="1" applyFont="1" applyNumberFormat="1">
      <alignment horizontal="center" vertical="center"/>
    </xf>
    <xf borderId="26" fillId="4" fontId="14" numFmtId="0" xfId="0" applyAlignment="1" applyBorder="1" applyFill="1" applyFont="1">
      <alignment horizontal="right" shrinkToFit="0" vertical="center" wrapText="1"/>
    </xf>
    <xf borderId="27" fillId="4" fontId="12" numFmtId="164" xfId="0" applyAlignment="1" applyBorder="1" applyFill="1" applyFont="1" applyNumberFormat="1">
      <alignment horizontal="left" vertical="center"/>
    </xf>
    <xf borderId="28" fillId="0" fontId="4" numFmtId="0" xfId="0" applyAlignment="1" applyBorder="1" applyFont="1">
      <alignment horizontal="center" readingOrder="0" shrinkToFit="0" vertical="center" wrapText="1"/>
    </xf>
    <xf borderId="29" fillId="0" fontId="4" numFmtId="0" xfId="0" applyAlignment="1" applyBorder="1" applyFont="1">
      <alignment readingOrder="0" shrinkToFit="0" vertical="center" wrapText="1"/>
    </xf>
    <xf borderId="25" fillId="0" fontId="13" numFmtId="4" xfId="0" applyAlignment="1" applyBorder="1" applyFont="1" applyNumberFormat="1">
      <alignment horizontal="right" readingOrder="0" vertical="center"/>
    </xf>
    <xf borderId="26" fillId="0" fontId="13" numFmtId="165" xfId="0" applyAlignment="1" applyBorder="1" applyFont="1" applyNumberFormat="1">
      <alignment horizontal="left" shrinkToFit="0" vertical="center" wrapText="1"/>
    </xf>
    <xf borderId="25" fillId="0" fontId="4" numFmtId="3" xfId="0" applyAlignment="1" applyBorder="1" applyFont="1" applyNumberFormat="1">
      <alignment readingOrder="0" vertical="center"/>
    </xf>
    <xf borderId="26" fillId="0" fontId="4" numFmtId="165" xfId="0" applyAlignment="1" applyBorder="1" applyFont="1" applyNumberFormat="1">
      <alignment horizontal="left" shrinkToFit="0" vertical="center" wrapText="1"/>
    </xf>
    <xf borderId="25" fillId="0" fontId="14" numFmtId="3" xfId="0" applyAlignment="1" applyBorder="1" applyFont="1" applyNumberFormat="1">
      <alignment horizontal="right" readingOrder="0" vertical="center"/>
    </xf>
    <xf borderId="26" fillId="0" fontId="14" numFmtId="165" xfId="0" applyAlignment="1" applyBorder="1" applyFont="1" applyNumberFormat="1">
      <alignment horizontal="left" shrinkToFit="0" vertical="center" wrapText="1"/>
    </xf>
    <xf borderId="27" fillId="0" fontId="12" numFmtId="164" xfId="0" applyAlignment="1" applyBorder="1" applyFont="1" applyNumberFormat="1">
      <alignment horizontal="left" vertical="center"/>
    </xf>
    <xf borderId="24" fillId="0" fontId="18" numFmtId="0" xfId="0" applyAlignment="1" applyBorder="1" applyFont="1">
      <alignment horizontal="center" readingOrder="0" shrinkToFit="0" vertical="center" wrapText="1"/>
    </xf>
    <xf borderId="26" fillId="0" fontId="13" numFmtId="165" xfId="0" applyAlignment="1" applyBorder="1" applyFont="1" applyNumberFormat="1">
      <alignment horizontal="left" readingOrder="0" shrinkToFit="0" vertical="center" wrapText="1"/>
    </xf>
    <xf borderId="26" fillId="0" fontId="4" numFmtId="165" xfId="0" applyAlignment="1" applyBorder="1" applyFont="1" applyNumberFormat="1">
      <alignment horizontal="left" readingOrder="0" shrinkToFit="0" vertical="center" wrapText="1"/>
    </xf>
    <xf borderId="25" fillId="5" fontId="14" numFmtId="4" xfId="0" applyAlignment="1" applyBorder="1" applyFill="1" applyFont="1" applyNumberFormat="1">
      <alignment horizontal="right" readingOrder="0" vertical="center"/>
    </xf>
    <xf borderId="26" fillId="5" fontId="14" numFmtId="165" xfId="0" applyAlignment="1" applyBorder="1" applyFill="1" applyFont="1" applyNumberFormat="1">
      <alignment horizontal="left" readingOrder="0" shrinkToFit="0" vertical="center" wrapText="1"/>
    </xf>
    <xf borderId="25" fillId="0" fontId="14" numFmtId="4" xfId="0" applyAlignment="1" applyBorder="1" applyFont="1" applyNumberFormat="1">
      <alignment horizontal="right" readingOrder="0" vertical="center"/>
    </xf>
    <xf borderId="24" fillId="0" fontId="19" numFmtId="0" xfId="0" applyAlignment="1" applyBorder="1" applyFont="1">
      <alignment horizontal="center" readingOrder="0" shrinkToFit="0" vertical="center" wrapText="1"/>
    </xf>
    <xf borderId="26" fillId="0" fontId="14" numFmtId="165" xfId="0" applyAlignment="1" applyBorder="1" applyFont="1" applyNumberFormat="1">
      <alignment horizontal="left" readingOrder="0" shrinkToFit="0" vertical="center" wrapText="1"/>
    </xf>
    <xf borderId="29" fillId="0" fontId="20" numFmtId="0" xfId="0" applyAlignment="1" applyBorder="1" applyFont="1">
      <alignment readingOrder="0" shrinkToFit="0" vertical="center" wrapText="1"/>
    </xf>
    <xf borderId="28" fillId="4" fontId="4" numFmtId="0" xfId="0" applyAlignment="1" applyBorder="1" applyFill="1" applyFont="1">
      <alignment horizontal="center" readingOrder="0" shrinkToFit="0" vertical="center" wrapText="1"/>
    </xf>
    <xf borderId="25" fillId="4" fontId="13" numFmtId="4" xfId="0" applyAlignment="1" applyBorder="1" applyFill="1" applyFont="1" applyNumberFormat="1">
      <alignment horizontal="right" readingOrder="0" vertical="center"/>
    </xf>
    <xf borderId="26" fillId="4" fontId="13" numFmtId="165" xfId="0" applyAlignment="1" applyBorder="1" applyFill="1" applyFont="1" applyNumberFormat="1">
      <alignment horizontal="left" readingOrder="0" shrinkToFit="0" vertical="center" wrapText="1"/>
    </xf>
    <xf borderId="25" fillId="4" fontId="4" numFmtId="3" xfId="0" applyAlignment="1" applyBorder="1" applyFill="1" applyFont="1" applyNumberFormat="1">
      <alignment readingOrder="0" vertical="center"/>
    </xf>
    <xf borderId="26" fillId="4" fontId="4" numFmtId="165" xfId="0" applyAlignment="1" applyBorder="1" applyFill="1" applyFont="1" applyNumberFormat="1">
      <alignment horizontal="left" readingOrder="0" shrinkToFit="0" vertical="center" wrapText="1"/>
    </xf>
    <xf borderId="25" fillId="4" fontId="14" numFmtId="4" xfId="0" applyAlignment="1" applyBorder="1" applyFill="1" applyFont="1" applyNumberFormat="1">
      <alignment horizontal="right" readingOrder="0" vertical="center"/>
    </xf>
    <xf borderId="26" fillId="4" fontId="14" numFmtId="165" xfId="0" applyAlignment="1" applyBorder="1" applyFill="1" applyFont="1" applyNumberFormat="1">
      <alignment horizontal="left" readingOrder="0" shrinkToFit="0" vertical="center" wrapText="1"/>
    </xf>
    <xf borderId="27" fillId="0" fontId="12" numFmtId="164" xfId="0" applyAlignment="1" applyBorder="1" applyFont="1" applyNumberFormat="1">
      <alignment horizontal="left" readingOrder="0" vertical="center"/>
    </xf>
    <xf borderId="25" fillId="0" fontId="14" numFmtId="4" xfId="0" applyAlignment="1" applyBorder="1" applyFont="1" applyNumberFormat="1">
      <alignment horizontal="right" readingOrder="0" shrinkToFit="0" vertical="center" wrapText="1"/>
    </xf>
    <xf borderId="28" fillId="0" fontId="4" numFmtId="0" xfId="0" applyAlignment="1" applyBorder="1" applyFont="1">
      <alignment horizontal="center" shrinkToFit="0" vertical="center" wrapText="1"/>
    </xf>
    <xf borderId="29" fillId="0" fontId="4" numFmtId="0" xfId="0" applyAlignment="1" applyBorder="1" applyFont="1">
      <alignment shrinkToFit="0" vertical="center" wrapText="1"/>
    </xf>
    <xf borderId="26" fillId="4" fontId="13" numFmtId="165" xfId="0" applyAlignment="1" applyBorder="1" applyFill="1" applyFont="1" applyNumberFormat="1">
      <alignment horizontal="left" shrinkToFit="0" vertical="center" wrapText="1"/>
    </xf>
    <xf borderId="26" fillId="4" fontId="4" numFmtId="165" xfId="0" applyAlignment="1" applyBorder="1" applyFill="1" applyFont="1" applyNumberFormat="1">
      <alignment horizontal="left" shrinkToFit="0" vertical="center" wrapText="1"/>
    </xf>
    <xf borderId="25" fillId="4" fontId="14" numFmtId="3" xfId="0" applyAlignment="1" applyBorder="1" applyFill="1" applyFont="1" applyNumberFormat="1">
      <alignment horizontal="right" readingOrder="0" vertical="center"/>
    </xf>
    <xf borderId="26" fillId="4" fontId="14" numFmtId="165" xfId="0" applyAlignment="1" applyBorder="1" applyFill="1" applyFont="1" applyNumberFormat="1">
      <alignment horizontal="left" shrinkToFit="0" vertical="center" wrapText="1"/>
    </xf>
    <xf borderId="30" fillId="0" fontId="4" numFmtId="0" xfId="0" applyAlignment="1" applyBorder="1" applyFont="1">
      <alignment horizontal="center" shrinkToFit="0" vertical="center" wrapText="1"/>
    </xf>
    <xf borderId="31" fillId="0" fontId="4" numFmtId="0" xfId="0" applyAlignment="1" applyBorder="1" applyFont="1">
      <alignment shrinkToFit="0" vertical="center" wrapText="1"/>
    </xf>
    <xf borderId="32" fillId="0" fontId="13" numFmtId="165" xfId="0" applyAlignment="1" applyBorder="1" applyFont="1" applyNumberFormat="1">
      <alignment horizontal="right" shrinkToFit="0" vertical="center" wrapText="1"/>
    </xf>
    <xf borderId="33" fillId="0" fontId="13" numFmtId="0" xfId="0" applyAlignment="1" applyBorder="1" applyFont="1">
      <alignment horizontal="center" vertical="center"/>
    </xf>
    <xf borderId="32" fillId="0" fontId="4" numFmtId="165" xfId="0" applyAlignment="1" applyBorder="1" applyFont="1" applyNumberFormat="1">
      <alignment horizontal="right" shrinkToFit="0" vertical="center" wrapText="1"/>
    </xf>
    <xf borderId="33" fillId="0" fontId="4" numFmtId="165" xfId="0" applyAlignment="1" applyBorder="1" applyFont="1" applyNumberFormat="1">
      <alignment horizontal="right" shrinkToFit="0" vertical="center" wrapText="1"/>
    </xf>
    <xf borderId="32" fillId="0" fontId="14" numFmtId="4" xfId="0" applyAlignment="1" applyBorder="1" applyFont="1" applyNumberFormat="1">
      <alignment horizontal="right" shrinkToFit="0" vertical="center" wrapText="1"/>
    </xf>
    <xf borderId="33" fillId="0" fontId="14" numFmtId="0" xfId="0" applyAlignment="1" applyBorder="1" applyFont="1">
      <alignment vertical="center"/>
    </xf>
    <xf borderId="34" fillId="0" fontId="12" numFmtId="164" xfId="0" applyAlignment="1" applyBorder="1" applyFont="1" applyNumberFormat="1">
      <alignment horizontal="left" vertical="center"/>
    </xf>
    <xf borderId="0" fillId="0" fontId="4" numFmtId="0" xfId="0" applyAlignment="1" applyFont="1">
      <alignment horizontal="left" shrinkToFit="0" vertical="center" wrapText="1"/>
    </xf>
    <xf borderId="0" fillId="6" fontId="12" numFmtId="0" xfId="0" applyAlignment="1" applyFill="1" applyFont="1">
      <alignment shrinkToFit="0" vertical="center" wrapText="1"/>
    </xf>
    <xf borderId="35" fillId="6" fontId="12" numFmtId="0" xfId="0" applyAlignment="1" applyBorder="1" applyFill="1" applyFont="1">
      <alignment shrinkToFit="0" vertical="center" wrapText="1"/>
    </xf>
    <xf borderId="0" fillId="0" fontId="6" numFmtId="0" xfId="0" applyAlignment="1" applyFont="1">
      <alignment shrinkToFit="0" vertical="center" wrapText="1"/>
    </xf>
    <xf borderId="0" fillId="0" fontId="6" numFmtId="0" xfId="0" applyAlignment="1" applyFont="1">
      <alignment horizontal="center" shrinkToFit="0" vertical="center" wrapText="1"/>
    </xf>
    <xf borderId="0" fillId="0" fontId="15" numFmtId="164" xfId="0" applyAlignment="1" applyFont="1" applyNumberFormat="1">
      <alignment shrinkToFit="0" vertical="center" wrapText="1"/>
    </xf>
    <xf borderId="0" fillId="0" fontId="21" numFmtId="0" xfId="0" applyAlignment="1" applyFont="1">
      <alignment vertical="center"/>
    </xf>
    <xf borderId="0" fillId="0" fontId="4" numFmtId="164" xfId="0" applyAlignment="1" applyFont="1" applyNumberFormat="1">
      <alignment horizontal="center" shrinkToFit="0" vertical="center" wrapText="1"/>
    </xf>
    <xf borderId="0" fillId="0" fontId="19" numFmtId="164" xfId="0" applyAlignment="1" applyFont="1" applyNumberFormat="1">
      <alignment horizontal="right" readingOrder="0" shrinkToFit="0" vertical="center" wrapText="0"/>
    </xf>
    <xf borderId="36" fillId="0" fontId="22" numFmtId="166" xfId="0" applyAlignment="1" applyBorder="1" applyFont="1" applyNumberFormat="1">
      <alignment horizontal="right" vertical="center"/>
    </xf>
    <xf borderId="0" fillId="0" fontId="23" numFmtId="164" xfId="0" applyAlignment="1" applyFont="1" applyNumberFormat="1">
      <alignment horizontal="right" shrinkToFit="0" vertical="center" wrapText="0"/>
    </xf>
    <xf borderId="15" fillId="0" fontId="15" numFmtId="167" xfId="0" applyAlignment="1" applyBorder="1" applyFont="1" applyNumberFormat="1">
      <alignment horizontal="right" vertical="center"/>
    </xf>
    <xf borderId="15" fillId="0" fontId="22" numFmtId="166" xfId="0" applyAlignment="1" applyBorder="1" applyFont="1" applyNumberFormat="1">
      <alignment horizontal="right" vertical="center"/>
    </xf>
    <xf borderId="0" fillId="0" fontId="24" numFmtId="0" xfId="0" applyAlignment="1" applyFont="1">
      <alignment vertical="center"/>
    </xf>
    <xf borderId="0" fillId="0" fontId="25" numFmtId="0" xfId="0" applyAlignment="1" applyFont="1">
      <alignment vertical="center"/>
    </xf>
    <xf borderId="0" fillId="0" fontId="24" numFmtId="0" xfId="0" applyAlignment="1" applyFont="1">
      <alignment horizontal="center" vertical="center"/>
    </xf>
    <xf borderId="0" fillId="0" fontId="24" numFmtId="164" xfId="0" applyAlignment="1" applyFont="1" applyNumberFormat="1">
      <alignment vertical="center"/>
    </xf>
    <xf borderId="15" fillId="3" fontId="26" numFmtId="0" xfId="0" applyAlignment="1" applyBorder="1" applyFill="1" applyFont="1">
      <alignment horizontal="center" readingOrder="0" shrinkToFit="0" vertical="center" wrapText="1"/>
    </xf>
    <xf borderId="37" fillId="3" fontId="26" numFmtId="0" xfId="0" applyAlignment="1" applyBorder="1" applyFill="1" applyFont="1">
      <alignment horizontal="center" readingOrder="0" shrinkToFit="0" vertical="center" wrapText="1"/>
    </xf>
    <xf borderId="38" fillId="3" fontId="26" numFmtId="0" xfId="0" applyAlignment="1" applyBorder="1" applyFill="1" applyFont="1">
      <alignment horizontal="center" readingOrder="0" shrinkToFit="0" vertical="center" wrapText="1"/>
    </xf>
    <xf borderId="17" fillId="3" fontId="26" numFmtId="0" xfId="0" applyAlignment="1" applyBorder="1" applyFill="1" applyFont="1">
      <alignment horizontal="center" readingOrder="0" shrinkToFit="0" vertical="center" wrapText="1"/>
    </xf>
    <xf borderId="0" fillId="0" fontId="27" numFmtId="164" xfId="0" applyAlignment="1" applyFont="1" applyNumberFormat="1">
      <alignment vertical="center"/>
    </xf>
    <xf borderId="19" fillId="0" fontId="4" numFmtId="0" xfId="0" applyAlignment="1" applyBorder="1" applyFont="1">
      <alignment vertical="center"/>
    </xf>
    <xf borderId="39" fillId="0" fontId="14" numFmtId="3" xfId="0" applyAlignment="1" applyBorder="1" applyFont="1" applyNumberFormat="1">
      <alignment horizontal="center" vertical="center"/>
    </xf>
    <xf borderId="19" fillId="0" fontId="2" numFmtId="0" xfId="0" applyBorder="1" applyFont="1"/>
    <xf borderId="39" fillId="0" fontId="4" numFmtId="0" xfId="0" applyAlignment="1" applyBorder="1" applyFont="1">
      <alignment vertical="center"/>
    </xf>
    <xf borderId="22" fillId="0" fontId="4" numFmtId="0" xfId="0" applyAlignment="1" applyBorder="1" applyFont="1">
      <alignment vertical="center"/>
    </xf>
    <xf borderId="29" fillId="0" fontId="12" numFmtId="0" xfId="0" applyAlignment="1" applyBorder="1" applyFont="1">
      <alignment readingOrder="0" shrinkToFit="0" vertical="center" wrapText="1"/>
    </xf>
    <xf borderId="40" fillId="0" fontId="14" numFmtId="3" xfId="0" applyAlignment="1" applyBorder="1" applyFont="1" applyNumberFormat="1">
      <alignment horizontal="center" vertical="center"/>
    </xf>
    <xf borderId="24" fillId="0" fontId="2" numFmtId="0" xfId="0" applyBorder="1" applyFont="1"/>
    <xf borderId="41" fillId="0" fontId="4" numFmtId="0" xfId="0" applyAlignment="1" applyBorder="1" applyFont="1">
      <alignment vertical="center"/>
    </xf>
    <xf borderId="29" fillId="0" fontId="2" numFmtId="0" xfId="0" applyBorder="1" applyFont="1"/>
    <xf borderId="27" fillId="0" fontId="4" numFmtId="0" xfId="0" applyAlignment="1" applyBorder="1" applyFont="1">
      <alignment vertical="center"/>
    </xf>
    <xf borderId="40" fillId="5" fontId="14" numFmtId="3" xfId="0" applyAlignment="1" applyBorder="1" applyFill="1" applyFont="1" applyNumberFormat="1">
      <alignment horizontal="center" readingOrder="0" vertical="center"/>
    </xf>
    <xf borderId="41" fillId="0" fontId="4" numFmtId="0" xfId="0" applyAlignment="1" applyBorder="1" applyFont="1">
      <alignment horizontal="center" readingOrder="0" vertical="center"/>
    </xf>
    <xf borderId="41" fillId="0" fontId="12" numFmtId="3" xfId="0" applyAlignment="1" applyBorder="1" applyFont="1" applyNumberFormat="1">
      <alignment horizontal="center" vertical="center"/>
    </xf>
    <xf borderId="0" fillId="0" fontId="21" numFmtId="164" xfId="0" applyAlignment="1" applyFont="1" applyNumberFormat="1">
      <alignment vertical="center"/>
    </xf>
    <xf borderId="29" fillId="0" fontId="4" numFmtId="0" xfId="0" applyAlignment="1" applyBorder="1" applyFont="1">
      <alignment readingOrder="0" vertical="center"/>
    </xf>
    <xf borderId="42" fillId="0" fontId="4" numFmtId="0" xfId="0" applyAlignment="1" applyBorder="1" applyFont="1">
      <alignment horizontal="center" readingOrder="0" shrinkToFit="0" vertical="center" wrapText="1"/>
    </xf>
    <xf borderId="31" fillId="0" fontId="4" numFmtId="0" xfId="0" applyAlignment="1" applyBorder="1" applyFont="1">
      <alignment vertical="center"/>
    </xf>
    <xf borderId="43" fillId="0" fontId="14" numFmtId="3" xfId="0" applyAlignment="1" applyBorder="1" applyFont="1" applyNumberFormat="1">
      <alignment horizontal="center" vertical="center"/>
    </xf>
    <xf borderId="31" fillId="0" fontId="2" numFmtId="0" xfId="0" applyBorder="1" applyFont="1"/>
    <xf borderId="43" fillId="0" fontId="4" numFmtId="165" xfId="0" applyAlignment="1" applyBorder="1" applyFont="1" applyNumberFormat="1">
      <alignment vertical="center"/>
    </xf>
    <xf borderId="34" fillId="0" fontId="4" numFmtId="165" xfId="0" applyAlignment="1" applyBorder="1" applyFont="1" applyNumberFormat="1">
      <alignment vertical="center"/>
    </xf>
    <xf borderId="0" fillId="0" fontId="27" numFmtId="0" xfId="0" applyAlignment="1" applyFont="1">
      <alignment vertical="center"/>
    </xf>
    <xf borderId="44" fillId="0" fontId="12" numFmtId="0" xfId="0" applyAlignment="1" applyBorder="1" applyFont="1">
      <alignment vertical="center"/>
    </xf>
    <xf borderId="0" fillId="0" fontId="4" numFmtId="0" xfId="0" applyAlignment="1" applyFont="1">
      <alignment readingOrder="0" shrinkToFit="0" wrapText="1"/>
    </xf>
    <xf borderId="0" fillId="0" fontId="4" numFmtId="0" xfId="0" applyAlignment="1" applyFont="1">
      <alignment shrinkToFit="0" wrapText="1"/>
    </xf>
    <xf borderId="45" fillId="0" fontId="24" numFmtId="0" xfId="0" applyAlignment="1" applyBorder="1" applyFont="1">
      <alignment horizontal="center" vertical="center"/>
    </xf>
    <xf borderId="46" fillId="0" fontId="24" numFmtId="164" xfId="0" applyAlignment="1" applyBorder="1" applyFont="1" applyNumberFormat="1">
      <alignment vertical="center"/>
    </xf>
    <xf borderId="47" fillId="0" fontId="4" numFmtId="0" xfId="0" applyAlignment="1" applyBorder="1" applyFont="1">
      <alignment horizontal="center" vertical="center"/>
    </xf>
    <xf borderId="48" fillId="0" fontId="4" numFmtId="164" xfId="0" applyAlignment="1" applyBorder="1" applyFont="1" applyNumberFormat="1">
      <alignment vertical="center"/>
    </xf>
    <xf borderId="16" fillId="3" fontId="26" numFmtId="0" xfId="0" applyAlignment="1" applyBorder="1" applyFill="1" applyFont="1">
      <alignment horizontal="center" readingOrder="0" shrinkToFit="0" vertical="center" wrapText="1"/>
    </xf>
    <xf borderId="38" fillId="0" fontId="2" numFmtId="0" xfId="0" applyBorder="1" applyFont="1"/>
    <xf borderId="47" fillId="0" fontId="26" numFmtId="0" xfId="0" applyAlignment="1" applyBorder="1" applyFont="1">
      <alignment horizontal="center" shrinkToFit="0" vertical="center" wrapText="1"/>
    </xf>
    <xf borderId="48" fillId="0" fontId="27" numFmtId="164" xfId="0" applyBorder="1" applyFont="1" applyNumberFormat="1"/>
    <xf borderId="49" fillId="0" fontId="4" numFmtId="0" xfId="0" applyAlignment="1" applyBorder="1" applyFont="1">
      <alignment vertical="center"/>
    </xf>
    <xf borderId="49" fillId="0" fontId="2" numFmtId="0" xfId="0" applyBorder="1" applyFont="1"/>
    <xf borderId="39" fillId="0" fontId="14" numFmtId="0" xfId="0" applyAlignment="1" applyBorder="1" applyFont="1">
      <alignment vertical="center"/>
    </xf>
    <xf borderId="50" fillId="0" fontId="2" numFmtId="0" xfId="0" applyBorder="1" applyFont="1"/>
    <xf borderId="48" fillId="0" fontId="27" numFmtId="164" xfId="0" applyAlignment="1" applyBorder="1" applyFont="1" applyNumberFormat="1">
      <alignment vertical="center"/>
    </xf>
    <xf borderId="23" fillId="0" fontId="28" numFmtId="0" xfId="0" applyAlignment="1" applyBorder="1" applyFont="1">
      <alignment horizontal="center" readingOrder="0" shrinkToFit="0" vertical="center" wrapText="1"/>
    </xf>
    <xf borderId="51" fillId="0" fontId="29" numFmtId="0" xfId="0" applyAlignment="1" applyBorder="1" applyFont="1">
      <alignment readingOrder="0" shrinkToFit="0" vertical="center" wrapText="1"/>
    </xf>
    <xf borderId="51" fillId="0" fontId="2" numFmtId="0" xfId="0" applyBorder="1" applyFont="1"/>
    <xf borderId="41" fillId="0" fontId="14" numFmtId="3" xfId="0" applyAlignment="1" applyBorder="1" applyFont="1" applyNumberFormat="1">
      <alignment horizontal="center" vertical="center"/>
    </xf>
    <xf borderId="52" fillId="0" fontId="2" numFmtId="0" xfId="0" applyBorder="1" applyFont="1"/>
    <xf borderId="48" fillId="0" fontId="21" numFmtId="164" xfId="0" applyAlignment="1" applyBorder="1" applyFont="1" applyNumberFormat="1">
      <alignment vertical="center"/>
    </xf>
    <xf borderId="51" fillId="0" fontId="4" numFmtId="0" xfId="0" applyAlignment="1" applyBorder="1" applyFont="1">
      <alignment readingOrder="0" shrinkToFit="0" vertical="center" wrapText="1"/>
    </xf>
    <xf borderId="41" fillId="5" fontId="14" numFmtId="3" xfId="0" applyAlignment="1" applyBorder="1" applyFill="1" applyFont="1" applyNumberFormat="1">
      <alignment horizontal="center" readingOrder="0" vertical="center"/>
    </xf>
    <xf borderId="53" fillId="0" fontId="4" numFmtId="0" xfId="0" applyAlignment="1" applyBorder="1" applyFont="1">
      <alignment vertical="center"/>
    </xf>
    <xf borderId="53" fillId="0" fontId="2" numFmtId="0" xfId="0" applyBorder="1" applyFont="1"/>
    <xf borderId="43" fillId="0" fontId="14" numFmtId="165" xfId="0" applyAlignment="1" applyBorder="1" applyFont="1" applyNumberFormat="1">
      <alignment vertical="center"/>
    </xf>
    <xf borderId="54" fillId="0" fontId="2" numFmtId="0" xfId="0" applyBorder="1" applyFont="1"/>
    <xf borderId="55" fillId="0" fontId="27" numFmtId="0" xfId="0" applyAlignment="1" applyBorder="1" applyFont="1">
      <alignment vertical="center"/>
    </xf>
    <xf borderId="0" fillId="0" fontId="30" numFmtId="0" xfId="0" applyAlignment="1" applyFont="1">
      <alignment vertical="center"/>
    </xf>
    <xf borderId="0" fillId="0" fontId="3" numFmtId="0" xfId="0" applyAlignment="1" applyFont="1">
      <alignment vertical="center"/>
    </xf>
  </cellXfs>
  <cellStyles count="1">
    <cellStyle xfId="0" name="Normal" builtinId="0"/>
  </cellStyles>
  <dxfs count="4">
    <dxf>
      <font>
        <b/>
        <color rgb="FFFF0000"/>
      </font>
      <fill>
        <patternFill patternType="solid">
          <fgColor rgb="FFFFFFFF"/>
          <bgColor rgb="FFFFFFFF"/>
        </patternFill>
      </fill>
      <border/>
    </dxf>
    <dxf>
      <font>
        <b/>
        <color rgb="FF000000"/>
      </font>
      <fill>
        <patternFill patternType="solid">
          <fgColor rgb="FFF4CCCC"/>
          <bgColor rgb="FFF4CCCC"/>
        </patternFill>
      </fill>
      <border/>
    </dxf>
    <dxf>
      <font/>
      <fill>
        <patternFill patternType="solid">
          <fgColor rgb="FFF4CCCC"/>
          <bgColor rgb="FFF4CCCC"/>
        </patternFill>
      </fill>
      <border/>
    </dxf>
    <dxf>
      <font>
        <b/>
      </font>
      <fill>
        <patternFill patternType="solid">
          <fgColor rgb="FFF4CCCC"/>
          <bgColor rgb="FFF4CCCC"/>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3.0"/>
    <col customWidth="1" min="2" max="2" width="5.71"/>
    <col customWidth="1" min="3" max="3" width="50.14"/>
    <col customWidth="1" min="4" max="4" width="10.86"/>
    <col customWidth="1" min="5" max="5" width="10.14"/>
    <col customWidth="1" min="6" max="7" width="8.71"/>
    <col customWidth="1" min="8" max="8" width="10.86"/>
    <col customWidth="1" min="9" max="9" width="11.57"/>
    <col customWidth="1" min="10" max="10" width="20.14"/>
    <col customWidth="1" min="11" max="11" width="48.14"/>
  </cols>
  <sheetData>
    <row r="1">
      <c r="A1" s="1"/>
      <c r="B1" s="2" t="s">
        <v>0</v>
      </c>
      <c r="C1" s="3"/>
      <c r="D1" s="3"/>
      <c r="E1" s="3"/>
      <c r="F1" s="3"/>
      <c r="G1" s="3"/>
      <c r="H1" s="3"/>
      <c r="I1" s="3"/>
      <c r="J1" s="4"/>
      <c r="K1" s="5"/>
    </row>
    <row r="2">
      <c r="A2" s="6"/>
      <c r="B2" s="7"/>
      <c r="C2" s="8"/>
      <c r="D2" s="8"/>
      <c r="E2" s="8"/>
      <c r="F2" s="8"/>
      <c r="G2" s="8"/>
      <c r="H2" s="8"/>
      <c r="I2" s="8"/>
      <c r="J2" s="9"/>
      <c r="K2" s="5"/>
    </row>
    <row r="3">
      <c r="A3" s="1"/>
      <c r="B3" s="10" t="s">
        <v>1</v>
      </c>
      <c r="C3" s="11"/>
      <c r="D3" s="11"/>
      <c r="E3" s="11"/>
      <c r="F3" s="11"/>
      <c r="G3" s="11"/>
      <c r="H3" s="11"/>
      <c r="I3" s="11"/>
      <c r="J3" s="12"/>
      <c r="K3" s="5"/>
    </row>
    <row r="4">
      <c r="A4" s="13"/>
      <c r="B4" s="13"/>
      <c r="C4" s="13"/>
      <c r="D4" s="13"/>
      <c r="E4" s="13"/>
      <c r="F4" s="13"/>
      <c r="G4" s="13"/>
      <c r="H4" s="13"/>
      <c r="I4" s="13"/>
      <c r="J4" s="14"/>
      <c r="K4" s="15"/>
    </row>
    <row r="5">
      <c r="A5" s="16"/>
      <c r="B5" s="17" t="s">
        <v>2</v>
      </c>
      <c r="C5" s="3"/>
      <c r="D5" s="3"/>
      <c r="E5" s="3"/>
      <c r="F5" s="3"/>
      <c r="G5" s="3"/>
      <c r="H5" s="3"/>
      <c r="I5" s="3"/>
      <c r="J5" s="4"/>
      <c r="K5" s="5"/>
    </row>
    <row r="6">
      <c r="A6" s="1"/>
      <c r="B6" s="18"/>
      <c r="C6" s="19"/>
      <c r="D6" s="19"/>
      <c r="E6" s="19"/>
      <c r="F6" s="19"/>
      <c r="G6" s="19"/>
      <c r="H6" s="19"/>
      <c r="I6" s="19"/>
      <c r="J6" s="20"/>
      <c r="K6" s="5"/>
    </row>
    <row r="7">
      <c r="A7" s="1"/>
      <c r="B7" s="10" t="s">
        <v>3</v>
      </c>
      <c r="C7" s="11"/>
      <c r="D7" s="11"/>
      <c r="E7" s="11"/>
      <c r="F7" s="11"/>
      <c r="G7" s="11"/>
      <c r="H7" s="11"/>
      <c r="I7" s="11"/>
      <c r="J7" s="12"/>
      <c r="K7" s="5"/>
    </row>
    <row r="8" ht="27.75" customHeight="1">
      <c r="A8" s="13"/>
      <c r="B8" s="13"/>
      <c r="C8" s="13"/>
      <c r="D8" s="13"/>
      <c r="E8" s="13"/>
      <c r="F8" s="21"/>
      <c r="G8" s="21"/>
      <c r="H8" s="21"/>
      <c r="I8" s="21"/>
      <c r="J8" s="22"/>
      <c r="K8" s="15"/>
    </row>
    <row r="9">
      <c r="A9" s="23"/>
      <c r="B9" s="24" t="s">
        <v>4</v>
      </c>
      <c r="C9" s="25"/>
      <c r="D9" s="25"/>
      <c r="E9" s="25"/>
      <c r="F9" s="25"/>
      <c r="G9" s="25"/>
      <c r="H9" s="25"/>
      <c r="I9" s="25"/>
      <c r="J9" s="26"/>
      <c r="K9" s="27"/>
    </row>
    <row r="10">
      <c r="A10" s="13"/>
      <c r="B10" s="13"/>
      <c r="C10" s="13"/>
      <c r="D10" s="13"/>
      <c r="E10" s="13"/>
      <c r="F10" s="13"/>
      <c r="G10" s="13"/>
      <c r="H10" s="13"/>
      <c r="I10" s="13"/>
      <c r="J10" s="14"/>
      <c r="K10" s="15"/>
    </row>
    <row r="11">
      <c r="A11" s="28"/>
      <c r="B11" s="29" t="s">
        <v>5</v>
      </c>
      <c r="C11" s="30"/>
      <c r="D11" s="30"/>
      <c r="E11" s="30"/>
      <c r="F11" s="30"/>
      <c r="G11" s="30"/>
      <c r="H11" s="30"/>
      <c r="I11" s="30"/>
      <c r="J11" s="31"/>
      <c r="K11" s="15"/>
    </row>
    <row r="12" ht="15.75" customHeight="1">
      <c r="A12" s="13"/>
      <c r="B12" s="13"/>
      <c r="C12" s="13"/>
      <c r="D12" s="13"/>
      <c r="E12" s="13"/>
      <c r="F12" s="13"/>
      <c r="G12" s="13"/>
      <c r="H12" s="13"/>
      <c r="I12" s="13"/>
      <c r="J12" s="14"/>
      <c r="K12" s="15"/>
    </row>
    <row r="13" ht="15.75" customHeight="1">
      <c r="A13" s="13"/>
      <c r="B13" s="13"/>
      <c r="C13" s="13"/>
      <c r="D13" s="13"/>
      <c r="E13" s="13"/>
      <c r="F13" s="13"/>
      <c r="G13" s="13"/>
      <c r="H13" s="13"/>
      <c r="I13" s="13"/>
      <c r="J13" s="14"/>
      <c r="K13" s="15"/>
    </row>
    <row r="14">
      <c r="A14" s="32"/>
      <c r="B14" s="32" t="s">
        <v>6</v>
      </c>
      <c r="C14" s="33"/>
      <c r="D14" s="33"/>
      <c r="E14" s="33"/>
      <c r="F14" s="13"/>
      <c r="G14" s="13"/>
      <c r="H14" s="13"/>
      <c r="I14" s="13"/>
      <c r="J14" s="14"/>
      <c r="K14" s="15"/>
    </row>
    <row r="15">
      <c r="A15" s="13"/>
      <c r="B15" s="13"/>
      <c r="C15" s="13"/>
      <c r="D15" s="13"/>
      <c r="E15" s="13"/>
      <c r="F15" s="13"/>
      <c r="G15" s="13"/>
      <c r="H15" s="13"/>
      <c r="I15" s="13"/>
      <c r="J15" s="14"/>
      <c r="K15" s="15"/>
    </row>
    <row r="16">
      <c r="A16" s="13"/>
      <c r="B16" s="34" t="s">
        <v>7</v>
      </c>
      <c r="C16" s="34" t="s">
        <v>8</v>
      </c>
      <c r="D16" s="35" t="s">
        <v>9</v>
      </c>
      <c r="E16" s="36"/>
      <c r="F16" s="35" t="s">
        <v>10</v>
      </c>
      <c r="G16" s="36"/>
      <c r="H16" s="35" t="s">
        <v>11</v>
      </c>
      <c r="I16" s="36"/>
      <c r="J16" s="37" t="s">
        <v>12</v>
      </c>
      <c r="K16" s="13"/>
    </row>
    <row r="17">
      <c r="A17" s="38"/>
      <c r="B17" s="39"/>
      <c r="C17" s="40"/>
      <c r="D17" s="41"/>
      <c r="E17" s="42"/>
      <c r="F17" s="43"/>
      <c r="G17" s="44"/>
      <c r="H17" s="45"/>
      <c r="I17" s="46"/>
      <c r="J17" s="47"/>
      <c r="K17" s="48"/>
    </row>
    <row r="18">
      <c r="A18" s="38"/>
      <c r="B18" s="49"/>
      <c r="C18" s="50" t="s">
        <v>13</v>
      </c>
      <c r="D18" s="51"/>
      <c r="E18" s="52"/>
      <c r="F18" s="53"/>
      <c r="G18" s="54"/>
      <c r="H18" s="55"/>
      <c r="I18" s="56"/>
      <c r="J18" s="57"/>
      <c r="K18" s="48"/>
    </row>
    <row r="19">
      <c r="A19" s="38"/>
      <c r="B19" s="58"/>
      <c r="C19" s="59"/>
      <c r="D19" s="60"/>
      <c r="E19" s="61"/>
      <c r="F19" s="62"/>
      <c r="G19" s="63"/>
      <c r="H19" s="64"/>
      <c r="I19" s="65"/>
      <c r="J19" s="66"/>
      <c r="K19" s="48"/>
    </row>
    <row r="20">
      <c r="A20" s="38"/>
      <c r="B20" s="58"/>
      <c r="C20" s="67" t="s">
        <v>14</v>
      </c>
      <c r="D20" s="60"/>
      <c r="E20" s="61"/>
      <c r="F20" s="62"/>
      <c r="G20" s="63"/>
      <c r="H20" s="64"/>
      <c r="I20" s="65"/>
      <c r="J20" s="66"/>
      <c r="K20" s="48"/>
    </row>
    <row r="21">
      <c r="A21" s="38"/>
      <c r="B21" s="58">
        <f t="shared" ref="B21:B22" si="1">MAX($B$17:B20)+1</f>
        <v>1</v>
      </c>
      <c r="C21" s="59" t="s">
        <v>15</v>
      </c>
      <c r="D21" s="60">
        <v>18000.0</v>
      </c>
      <c r="E21" s="68" t="s">
        <v>16</v>
      </c>
      <c r="F21" s="62">
        <v>1.0</v>
      </c>
      <c r="G21" s="69" t="s">
        <v>17</v>
      </c>
      <c r="H21" s="70"/>
      <c r="I21" s="71" t="s">
        <v>18</v>
      </c>
      <c r="J21" s="66" t="str">
        <f t="shared" ref="J21:J22" si="2">IF(H21&gt;D21,"ERROR", IF(H21&lt;=0,"",(F21*H21)))</f>
        <v/>
      </c>
      <c r="K21" s="48" t="str">
        <f t="shared" ref="K21:K22" si="3">IF(D21&lt;=0,"", IF(H21&lt;=0,"INDICAR PRECIO OFERTADO",IF(H21&gt;D21,"PRECIO SUPERIOR AL PRESUPUESTO BASE","")))</f>
        <v>INDICAR PRECIO OFERTADO</v>
      </c>
    </row>
    <row r="22">
      <c r="A22" s="38"/>
      <c r="B22" s="58">
        <f t="shared" si="1"/>
        <v>2</v>
      </c>
      <c r="C22" s="59" t="s">
        <v>19</v>
      </c>
      <c r="D22" s="60">
        <v>2250.0</v>
      </c>
      <c r="E22" s="68" t="s">
        <v>20</v>
      </c>
      <c r="F22" s="62">
        <v>3.0</v>
      </c>
      <c r="G22" s="69" t="s">
        <v>21</v>
      </c>
      <c r="H22" s="70"/>
      <c r="I22" s="71" t="s">
        <v>20</v>
      </c>
      <c r="J22" s="66" t="str">
        <f t="shared" si="2"/>
        <v/>
      </c>
      <c r="K22" s="48" t="str">
        <f t="shared" si="3"/>
        <v>INDICAR PRECIO OFERTADO</v>
      </c>
    </row>
    <row r="23">
      <c r="A23" s="38"/>
      <c r="B23" s="58"/>
      <c r="C23" s="59"/>
      <c r="D23" s="60"/>
      <c r="E23" s="61"/>
      <c r="F23" s="62"/>
      <c r="G23" s="63"/>
      <c r="H23" s="72"/>
      <c r="I23" s="65"/>
      <c r="J23" s="66"/>
      <c r="K23" s="48"/>
    </row>
    <row r="24">
      <c r="A24" s="38"/>
      <c r="B24" s="58"/>
      <c r="C24" s="73" t="s">
        <v>22</v>
      </c>
      <c r="D24" s="60"/>
      <c r="E24" s="61"/>
      <c r="F24" s="62"/>
      <c r="G24" s="63"/>
      <c r="H24" s="72"/>
      <c r="I24" s="65"/>
      <c r="J24" s="66"/>
      <c r="K24" s="48"/>
    </row>
    <row r="25">
      <c r="A25" s="38"/>
      <c r="B25" s="58">
        <f t="shared" ref="B25:B26" si="4">MAX($B$17:B24)+1</f>
        <v>3</v>
      </c>
      <c r="C25" s="59" t="s">
        <v>23</v>
      </c>
      <c r="D25" s="60">
        <v>5000.0</v>
      </c>
      <c r="E25" s="68" t="s">
        <v>16</v>
      </c>
      <c r="F25" s="62">
        <v>1.0</v>
      </c>
      <c r="G25" s="69" t="s">
        <v>17</v>
      </c>
      <c r="H25" s="70"/>
      <c r="I25" s="71" t="s">
        <v>18</v>
      </c>
      <c r="J25" s="66" t="str">
        <f t="shared" ref="J25:J26" si="5">IF(H25&gt;D25,"ERROR", IF(H25&lt;=0,"",(F25*H25)))</f>
        <v/>
      </c>
      <c r="K25" s="48" t="str">
        <f t="shared" ref="K25:K26" si="6">IF(D25&lt;=0,"", IF(H25&lt;=0,"INDICAR PRECIO OFERTADO",IF(H25&gt;D25,"PRECIO SUPERIOR AL PRESUPUESTO BASE","")))</f>
        <v>INDICAR PRECIO OFERTADO</v>
      </c>
    </row>
    <row r="26">
      <c r="A26" s="38"/>
      <c r="B26" s="58">
        <f t="shared" si="4"/>
        <v>4</v>
      </c>
      <c r="C26" s="59" t="s">
        <v>24</v>
      </c>
      <c r="D26" s="60">
        <v>400.0</v>
      </c>
      <c r="E26" s="68" t="s">
        <v>25</v>
      </c>
      <c r="F26" s="62">
        <v>12.0</v>
      </c>
      <c r="G26" s="69" t="s">
        <v>26</v>
      </c>
      <c r="H26" s="70"/>
      <c r="I26" s="71" t="s">
        <v>25</v>
      </c>
      <c r="J26" s="66" t="str">
        <f t="shared" si="5"/>
        <v/>
      </c>
      <c r="K26" s="48" t="str">
        <f t="shared" si="6"/>
        <v>INDICAR PRECIO OFERTADO</v>
      </c>
    </row>
    <row r="27">
      <c r="A27" s="38"/>
      <c r="B27" s="58"/>
      <c r="C27" s="59" t="s">
        <v>27</v>
      </c>
      <c r="D27" s="60"/>
      <c r="E27" s="68"/>
      <c r="F27" s="62"/>
      <c r="G27" s="69"/>
      <c r="H27" s="72"/>
      <c r="I27" s="74"/>
      <c r="J27" s="66"/>
      <c r="K27" s="48"/>
    </row>
    <row r="28">
      <c r="A28" s="38"/>
      <c r="B28" s="58">
        <f>MAX($B$17:B26)+1</f>
        <v>5</v>
      </c>
      <c r="C28" s="75" t="s">
        <v>28</v>
      </c>
      <c r="D28" s="60">
        <v>1500.0</v>
      </c>
      <c r="E28" s="68" t="s">
        <v>29</v>
      </c>
      <c r="F28" s="62">
        <v>2.0</v>
      </c>
      <c r="G28" s="69" t="s">
        <v>30</v>
      </c>
      <c r="H28" s="70"/>
      <c r="I28" s="71" t="s">
        <v>29</v>
      </c>
      <c r="J28" s="66" t="str">
        <f t="shared" ref="J28:J32" si="7">IF(H28&gt;D28,"ERROR", IF(H28&lt;=0,"",(F28*H28)))</f>
        <v/>
      </c>
      <c r="K28" s="48" t="str">
        <f t="shared" ref="K28:K32" si="8">IF(D28&lt;=0,"", IF(H28&lt;=0,"INDICAR PRECIO OFERTADO",IF(H28&gt;D28,"PRECIO SUPERIOR AL PRESUPUESTO BASE","")))</f>
        <v>INDICAR PRECIO OFERTADO</v>
      </c>
    </row>
    <row r="29">
      <c r="A29" s="38"/>
      <c r="B29" s="58"/>
      <c r="C29" s="75" t="s">
        <v>31</v>
      </c>
      <c r="D29" s="60">
        <v>1500.0</v>
      </c>
      <c r="E29" s="68" t="s">
        <v>29</v>
      </c>
      <c r="F29" s="62">
        <v>1.0</v>
      </c>
      <c r="G29" s="69" t="s">
        <v>30</v>
      </c>
      <c r="H29" s="70"/>
      <c r="I29" s="71" t="s">
        <v>29</v>
      </c>
      <c r="J29" s="66" t="str">
        <f t="shared" si="7"/>
        <v/>
      </c>
      <c r="K29" s="48" t="str">
        <f t="shared" si="8"/>
        <v>INDICAR PRECIO OFERTADO</v>
      </c>
    </row>
    <row r="30">
      <c r="A30" s="38"/>
      <c r="B30" s="58">
        <f>MAX($B$17:B28)+1</f>
        <v>6</v>
      </c>
      <c r="C30" s="59" t="s">
        <v>32</v>
      </c>
      <c r="D30" s="60">
        <v>1000.0</v>
      </c>
      <c r="E30" s="68" t="s">
        <v>16</v>
      </c>
      <c r="F30" s="62">
        <v>1.0</v>
      </c>
      <c r="G30" s="69" t="s">
        <v>17</v>
      </c>
      <c r="H30" s="70"/>
      <c r="I30" s="71" t="s">
        <v>16</v>
      </c>
      <c r="J30" s="66" t="str">
        <f t="shared" si="7"/>
        <v/>
      </c>
      <c r="K30" s="48" t="str">
        <f t="shared" si="8"/>
        <v>INDICAR PRECIO OFERTADO</v>
      </c>
    </row>
    <row r="31">
      <c r="A31" s="38"/>
      <c r="B31" s="58">
        <f t="shared" ref="B31:B32" si="9">MAX($B$17:B30)+1</f>
        <v>7</v>
      </c>
      <c r="C31" s="59" t="s">
        <v>33</v>
      </c>
      <c r="D31" s="60">
        <v>2300.0</v>
      </c>
      <c r="E31" s="68" t="s">
        <v>16</v>
      </c>
      <c r="F31" s="62">
        <v>1.0</v>
      </c>
      <c r="G31" s="69" t="s">
        <v>34</v>
      </c>
      <c r="H31" s="70"/>
      <c r="I31" s="71" t="s">
        <v>16</v>
      </c>
      <c r="J31" s="66" t="str">
        <f t="shared" si="7"/>
        <v/>
      </c>
      <c r="K31" s="48" t="str">
        <f t="shared" si="8"/>
        <v>INDICAR PRECIO OFERTADO</v>
      </c>
    </row>
    <row r="32">
      <c r="A32" s="38"/>
      <c r="B32" s="58">
        <f t="shared" si="9"/>
        <v>8</v>
      </c>
      <c r="C32" s="59" t="s">
        <v>35</v>
      </c>
      <c r="D32" s="60">
        <v>250.0</v>
      </c>
      <c r="E32" s="68" t="s">
        <v>16</v>
      </c>
      <c r="F32" s="62">
        <v>1.0</v>
      </c>
      <c r="G32" s="69" t="s">
        <v>17</v>
      </c>
      <c r="H32" s="70"/>
      <c r="I32" s="71" t="s">
        <v>16</v>
      </c>
      <c r="J32" s="66" t="str">
        <f t="shared" si="7"/>
        <v/>
      </c>
      <c r="K32" s="48" t="str">
        <f t="shared" si="8"/>
        <v>INDICAR PRECIO OFERTADO</v>
      </c>
    </row>
    <row r="33">
      <c r="A33" s="38"/>
      <c r="B33" s="58"/>
      <c r="C33" s="59"/>
      <c r="D33" s="60"/>
      <c r="E33" s="61"/>
      <c r="F33" s="62"/>
      <c r="G33" s="63"/>
      <c r="H33" s="72"/>
      <c r="I33" s="65"/>
      <c r="J33" s="66"/>
      <c r="K33" s="48"/>
    </row>
    <row r="34">
      <c r="A34" s="38"/>
      <c r="B34" s="58"/>
      <c r="C34" s="73" t="s">
        <v>36</v>
      </c>
      <c r="D34" s="60"/>
      <c r="E34" s="61"/>
      <c r="F34" s="62"/>
      <c r="G34" s="63"/>
      <c r="H34" s="72"/>
      <c r="I34" s="65"/>
      <c r="J34" s="66"/>
      <c r="K34" s="48"/>
    </row>
    <row r="35">
      <c r="A35" s="38"/>
      <c r="B35" s="58">
        <f>MAX($B$17:B34)+1</f>
        <v>9</v>
      </c>
      <c r="C35" s="59" t="s">
        <v>37</v>
      </c>
      <c r="D35" s="60">
        <v>5800.0</v>
      </c>
      <c r="E35" s="68" t="s">
        <v>16</v>
      </c>
      <c r="F35" s="62">
        <v>1.0</v>
      </c>
      <c r="G35" s="69" t="s">
        <v>17</v>
      </c>
      <c r="H35" s="70"/>
      <c r="I35" s="71" t="s">
        <v>25</v>
      </c>
      <c r="J35" s="66" t="str">
        <f>IF(H35&gt;D35,"ERROR", IF(H35&lt;=0,"",(F35*H35)))</f>
        <v/>
      </c>
      <c r="K35" s="48" t="str">
        <f>IF(D35&lt;=0,"", IF(H35&lt;=0,"INDICAR PRECIO OFERTADO",IF(H35&gt;D35,"PRECIO SUPERIOR AL PRESUPUESTO BASE","")))</f>
        <v>INDICAR PRECIO OFERTADO</v>
      </c>
    </row>
    <row r="36">
      <c r="A36" s="38"/>
      <c r="B36" s="58"/>
      <c r="C36" s="59"/>
      <c r="D36" s="60"/>
      <c r="E36" s="61"/>
      <c r="F36" s="62"/>
      <c r="G36" s="63"/>
      <c r="H36" s="72"/>
      <c r="I36" s="65"/>
      <c r="J36" s="66"/>
      <c r="K36" s="48"/>
    </row>
    <row r="37">
      <c r="A37" s="38"/>
      <c r="B37" s="58"/>
      <c r="C37" s="73" t="s">
        <v>38</v>
      </c>
      <c r="D37" s="60"/>
      <c r="E37" s="61"/>
      <c r="F37" s="62"/>
      <c r="G37" s="63"/>
      <c r="H37" s="72"/>
      <c r="I37" s="65"/>
      <c r="J37" s="66"/>
      <c r="K37" s="48"/>
    </row>
    <row r="38">
      <c r="A38" s="38"/>
      <c r="B38" s="58"/>
      <c r="C38" s="59" t="s">
        <v>39</v>
      </c>
      <c r="D38" s="60"/>
      <c r="E38" s="61"/>
      <c r="F38" s="62"/>
      <c r="G38" s="63"/>
      <c r="H38" s="72"/>
      <c r="I38" s="65"/>
      <c r="J38" s="66"/>
      <c r="K38" s="48"/>
    </row>
    <row r="39">
      <c r="A39" s="38"/>
      <c r="B39" s="58">
        <f t="shared" ref="B39:B40" si="10">MAX($B$17:B38)+1</f>
        <v>10</v>
      </c>
      <c r="C39" s="75" t="s">
        <v>40</v>
      </c>
      <c r="D39" s="60">
        <v>1800.0</v>
      </c>
      <c r="E39" s="68" t="s">
        <v>41</v>
      </c>
      <c r="F39" s="62">
        <v>4.0</v>
      </c>
      <c r="G39" s="69" t="s">
        <v>42</v>
      </c>
      <c r="H39" s="70"/>
      <c r="I39" s="71" t="s">
        <v>41</v>
      </c>
      <c r="J39" s="66" t="str">
        <f t="shared" ref="J39:J40" si="11">IF(H39&gt;D39,"ERROR", IF(H39&lt;=0,"",(F39*H39)))</f>
        <v/>
      </c>
      <c r="K39" s="48" t="str">
        <f t="shared" ref="K39:K40" si="12">IF(D39&lt;=0,"", IF(H39&lt;=0,"INDICAR PRECIO OFERTADO",IF(H39&gt;D39,"PRECIO SUPERIOR AL PRESUPUESTO BASE","")))</f>
        <v>INDICAR PRECIO OFERTADO</v>
      </c>
    </row>
    <row r="40">
      <c r="A40" s="38"/>
      <c r="B40" s="58">
        <f t="shared" si="10"/>
        <v>11</v>
      </c>
      <c r="C40" s="75" t="s">
        <v>43</v>
      </c>
      <c r="D40" s="60">
        <v>800.0</v>
      </c>
      <c r="E40" s="68" t="s">
        <v>16</v>
      </c>
      <c r="F40" s="62">
        <v>1.0</v>
      </c>
      <c r="G40" s="69" t="s">
        <v>21</v>
      </c>
      <c r="H40" s="70"/>
      <c r="I40" s="71" t="s">
        <v>16</v>
      </c>
      <c r="J40" s="66" t="str">
        <f t="shared" si="11"/>
        <v/>
      </c>
      <c r="K40" s="48" t="str">
        <f t="shared" si="12"/>
        <v>INDICAR PRECIO OFERTADO</v>
      </c>
    </row>
    <row r="41">
      <c r="A41" s="38"/>
      <c r="B41" s="58"/>
      <c r="C41" s="59"/>
      <c r="D41" s="60"/>
      <c r="E41" s="61"/>
      <c r="F41" s="62"/>
      <c r="G41" s="63"/>
      <c r="H41" s="72"/>
      <c r="I41" s="65"/>
      <c r="J41" s="66"/>
      <c r="K41" s="48"/>
    </row>
    <row r="42">
      <c r="A42" s="38"/>
      <c r="B42" s="58"/>
      <c r="C42" s="73" t="s">
        <v>44</v>
      </c>
      <c r="D42" s="60"/>
      <c r="E42" s="61"/>
      <c r="F42" s="62"/>
      <c r="G42" s="63"/>
      <c r="H42" s="72"/>
      <c r="I42" s="65"/>
      <c r="J42" s="66"/>
      <c r="K42" s="48"/>
    </row>
    <row r="43">
      <c r="A43" s="38"/>
      <c r="B43" s="58"/>
      <c r="C43" s="59" t="s">
        <v>45</v>
      </c>
      <c r="D43" s="60"/>
      <c r="E43" s="61"/>
      <c r="F43" s="62"/>
      <c r="G43" s="63"/>
      <c r="H43" s="72"/>
      <c r="I43" s="65"/>
      <c r="J43" s="66"/>
      <c r="K43" s="48"/>
    </row>
    <row r="44">
      <c r="A44" s="38"/>
      <c r="B44" s="58">
        <f t="shared" ref="B44:B45" si="13">MAX($B$17:B43)+1</f>
        <v>12</v>
      </c>
      <c r="C44" s="75" t="s">
        <v>46</v>
      </c>
      <c r="D44" s="60">
        <v>350.0</v>
      </c>
      <c r="E44" s="68" t="s">
        <v>41</v>
      </c>
      <c r="F44" s="62">
        <v>11.0</v>
      </c>
      <c r="G44" s="69" t="s">
        <v>47</v>
      </c>
      <c r="H44" s="70"/>
      <c r="I44" s="71" t="s">
        <v>41</v>
      </c>
      <c r="J44" s="66" t="str">
        <f t="shared" ref="J44:J45" si="14">IF(H44&gt;D44,"ERROR", IF(H44&lt;=0,"",(F44*H44)))</f>
        <v/>
      </c>
      <c r="K44" s="48" t="str">
        <f t="shared" ref="K44:K45" si="15">IF(D44&lt;=0,"", IF(H44&lt;=0,"INDICAR PRECIO OFERTADO",IF(H44&gt;D44,"PRECIO SUPERIOR AL PRESUPUESTO BASE","")))</f>
        <v>INDICAR PRECIO OFERTADO</v>
      </c>
    </row>
    <row r="45">
      <c r="A45" s="38"/>
      <c r="B45" s="58">
        <f t="shared" si="13"/>
        <v>13</v>
      </c>
      <c r="C45" s="75" t="s">
        <v>48</v>
      </c>
      <c r="D45" s="60">
        <v>120.0</v>
      </c>
      <c r="E45" s="68" t="s">
        <v>41</v>
      </c>
      <c r="F45" s="62">
        <v>2.0</v>
      </c>
      <c r="G45" s="69" t="s">
        <v>21</v>
      </c>
      <c r="H45" s="70"/>
      <c r="I45" s="71" t="s">
        <v>41</v>
      </c>
      <c r="J45" s="66" t="str">
        <f t="shared" si="14"/>
        <v/>
      </c>
      <c r="K45" s="48" t="str">
        <f t="shared" si="15"/>
        <v>INDICAR PRECIO OFERTADO</v>
      </c>
    </row>
    <row r="46">
      <c r="A46" s="38"/>
      <c r="B46" s="58"/>
      <c r="C46" s="59"/>
      <c r="D46" s="60"/>
      <c r="E46" s="61"/>
      <c r="F46" s="62"/>
      <c r="G46" s="63"/>
      <c r="H46" s="72"/>
      <c r="I46" s="65"/>
      <c r="J46" s="66"/>
      <c r="K46" s="48"/>
    </row>
    <row r="47">
      <c r="A47" s="38"/>
      <c r="B47" s="58"/>
      <c r="C47" s="73" t="s">
        <v>49</v>
      </c>
      <c r="D47" s="60"/>
      <c r="E47" s="68"/>
      <c r="F47" s="62"/>
      <c r="G47" s="69"/>
      <c r="H47" s="72"/>
      <c r="I47" s="74"/>
      <c r="J47" s="66"/>
      <c r="K47" s="48"/>
    </row>
    <row r="48">
      <c r="A48" s="38"/>
      <c r="B48" s="58">
        <f>MAX($B$17:B47)+1</f>
        <v>14</v>
      </c>
      <c r="C48" s="59" t="s">
        <v>50</v>
      </c>
      <c r="D48" s="60">
        <v>2000.0</v>
      </c>
      <c r="E48" s="68" t="s">
        <v>16</v>
      </c>
      <c r="F48" s="62">
        <v>1.0</v>
      </c>
      <c r="G48" s="69" t="s">
        <v>17</v>
      </c>
      <c r="H48" s="70"/>
      <c r="I48" s="71" t="s">
        <v>51</v>
      </c>
      <c r="J48" s="66" t="str">
        <f>IF(H48&gt;D48,"ERROR", IF(H48&lt;=0,"",(F48*H48)))</f>
        <v/>
      </c>
      <c r="K48" s="48" t="str">
        <f>IF(D48&lt;=0,"", IF(H48&lt;=0,"INDICAR PRECIO OFERTADO",IF(H48&gt;D48,"PRECIO SUPERIOR AL PRESUPUESTO BASE","")))</f>
        <v>INDICAR PRECIO OFERTADO</v>
      </c>
    </row>
    <row r="49">
      <c r="A49" s="38"/>
      <c r="B49" s="58"/>
      <c r="C49" s="59"/>
      <c r="D49" s="60"/>
      <c r="E49" s="68"/>
      <c r="F49" s="62"/>
      <c r="G49" s="69"/>
      <c r="H49" s="72"/>
      <c r="I49" s="74"/>
      <c r="J49" s="66"/>
      <c r="K49" s="48"/>
    </row>
    <row r="50">
      <c r="A50" s="38"/>
      <c r="B50" s="76"/>
      <c r="C50" s="50" t="s">
        <v>52</v>
      </c>
      <c r="D50" s="77"/>
      <c r="E50" s="78"/>
      <c r="F50" s="79"/>
      <c r="G50" s="80"/>
      <c r="H50" s="81"/>
      <c r="I50" s="82"/>
      <c r="J50" s="57"/>
      <c r="K50" s="48"/>
    </row>
    <row r="51">
      <c r="A51" s="38"/>
      <c r="B51" s="58"/>
      <c r="C51" s="59"/>
      <c r="D51" s="60"/>
      <c r="E51" s="68"/>
      <c r="F51" s="62"/>
      <c r="G51" s="69"/>
      <c r="H51" s="72"/>
      <c r="I51" s="74"/>
      <c r="J51" s="66"/>
      <c r="K51" s="48"/>
    </row>
    <row r="52">
      <c r="A52" s="38"/>
      <c r="B52" s="58"/>
      <c r="C52" s="73" t="s">
        <v>53</v>
      </c>
      <c r="D52" s="60"/>
      <c r="E52" s="68"/>
      <c r="F52" s="62"/>
      <c r="G52" s="69"/>
      <c r="H52" s="72"/>
      <c r="I52" s="74"/>
      <c r="J52" s="66"/>
      <c r="K52" s="48"/>
    </row>
    <row r="53">
      <c r="A53" s="38"/>
      <c r="B53" s="58">
        <f t="shared" ref="B53:B54" si="16">MAX($B$17:B52)+1</f>
        <v>15</v>
      </c>
      <c r="C53" s="59" t="s">
        <v>54</v>
      </c>
      <c r="D53" s="60">
        <v>200.0</v>
      </c>
      <c r="E53" s="68" t="s">
        <v>55</v>
      </c>
      <c r="F53" s="62">
        <v>4.0</v>
      </c>
      <c r="G53" s="69" t="s">
        <v>21</v>
      </c>
      <c r="H53" s="70"/>
      <c r="I53" s="71" t="s">
        <v>20</v>
      </c>
      <c r="J53" s="66" t="str">
        <f t="shared" ref="J53:J54" si="17">IF(H53&gt;D53,"ERROR", IF(H53&lt;=0,"",(F53*H53)))</f>
        <v/>
      </c>
      <c r="K53" s="48" t="str">
        <f t="shared" ref="K53:K54" si="18">IF(D53&lt;=0,"", IF(H53&lt;=0,"INDICAR PRECIO OFERTADO",IF(H53&gt;D53,"PRECIO SUPERIOR AL PRESUPUESTO BASE","")))</f>
        <v>INDICAR PRECIO OFERTADO</v>
      </c>
    </row>
    <row r="54">
      <c r="A54" s="38"/>
      <c r="B54" s="58">
        <f t="shared" si="16"/>
        <v>16</v>
      </c>
      <c r="C54" s="59" t="s">
        <v>56</v>
      </c>
      <c r="D54" s="60">
        <v>35.0</v>
      </c>
      <c r="E54" s="68" t="s">
        <v>57</v>
      </c>
      <c r="F54" s="62">
        <v>600.0</v>
      </c>
      <c r="G54" s="69" t="s">
        <v>58</v>
      </c>
      <c r="H54" s="70"/>
      <c r="I54" s="71" t="s">
        <v>57</v>
      </c>
      <c r="J54" s="66" t="str">
        <f t="shared" si="17"/>
        <v/>
      </c>
      <c r="K54" s="48" t="str">
        <f t="shared" si="18"/>
        <v>INDICAR PRECIO OFERTADO</v>
      </c>
    </row>
    <row r="55">
      <c r="A55" s="38"/>
      <c r="B55" s="58"/>
      <c r="C55" s="59"/>
      <c r="D55" s="60"/>
      <c r="E55" s="68"/>
      <c r="F55" s="62"/>
      <c r="G55" s="69"/>
      <c r="H55" s="72"/>
      <c r="I55" s="74"/>
      <c r="J55" s="66"/>
      <c r="K55" s="48"/>
    </row>
    <row r="56">
      <c r="A56" s="38"/>
      <c r="B56" s="58"/>
      <c r="C56" s="73" t="s">
        <v>59</v>
      </c>
      <c r="D56" s="60"/>
      <c r="E56" s="68"/>
      <c r="F56" s="62"/>
      <c r="G56" s="69"/>
      <c r="H56" s="72"/>
      <c r="I56" s="74"/>
      <c r="J56" s="66"/>
      <c r="K56" s="48"/>
    </row>
    <row r="57">
      <c r="A57" s="38"/>
      <c r="B57" s="58">
        <f t="shared" ref="B57:B60" si="19">MAX($B$17:B56)+1</f>
        <v>17</v>
      </c>
      <c r="C57" s="59" t="s">
        <v>60</v>
      </c>
      <c r="D57" s="60">
        <v>60.0</v>
      </c>
      <c r="E57" s="68" t="s">
        <v>20</v>
      </c>
      <c r="F57" s="62">
        <v>44.0</v>
      </c>
      <c r="G57" s="69" t="s">
        <v>21</v>
      </c>
      <c r="H57" s="70"/>
      <c r="I57" s="71" t="s">
        <v>20</v>
      </c>
      <c r="J57" s="66" t="str">
        <f t="shared" ref="J57:J60" si="20">IF(H57&gt;D57,"ERROR", IF(H57&lt;=0,"",(F57*H57)))</f>
        <v/>
      </c>
      <c r="K57" s="48" t="str">
        <f t="shared" ref="K57:K60" si="21">IF(D57&lt;=0,"", IF(H57&lt;=0,"INDICAR PRECIO OFERTADO",IF(H57&gt;D57,"PRECIO SUPERIOR AL PRESUPUESTO BASE","")))</f>
        <v>INDICAR PRECIO OFERTADO</v>
      </c>
    </row>
    <row r="58">
      <c r="A58" s="38"/>
      <c r="B58" s="58">
        <f t="shared" si="19"/>
        <v>18</v>
      </c>
      <c r="C58" s="59" t="s">
        <v>61</v>
      </c>
      <c r="D58" s="60">
        <v>60.0</v>
      </c>
      <c r="E58" s="68" t="s">
        <v>20</v>
      </c>
      <c r="F58" s="62">
        <v>8.0</v>
      </c>
      <c r="G58" s="69" t="s">
        <v>21</v>
      </c>
      <c r="H58" s="70"/>
      <c r="I58" s="71" t="s">
        <v>20</v>
      </c>
      <c r="J58" s="66" t="str">
        <f t="shared" si="20"/>
        <v/>
      </c>
      <c r="K58" s="48" t="str">
        <f t="shared" si="21"/>
        <v>INDICAR PRECIO OFERTADO</v>
      </c>
    </row>
    <row r="59">
      <c r="A59" s="38"/>
      <c r="B59" s="58">
        <f t="shared" si="19"/>
        <v>19</v>
      </c>
      <c r="C59" s="59" t="s">
        <v>62</v>
      </c>
      <c r="D59" s="60">
        <v>35.0</v>
      </c>
      <c r="E59" s="68" t="s">
        <v>20</v>
      </c>
      <c r="F59" s="62">
        <v>20.0</v>
      </c>
      <c r="G59" s="69" t="s">
        <v>21</v>
      </c>
      <c r="H59" s="70"/>
      <c r="I59" s="71" t="s">
        <v>20</v>
      </c>
      <c r="J59" s="66" t="str">
        <f t="shared" si="20"/>
        <v/>
      </c>
      <c r="K59" s="48" t="str">
        <f t="shared" si="21"/>
        <v>INDICAR PRECIO OFERTADO</v>
      </c>
    </row>
    <row r="60">
      <c r="A60" s="38"/>
      <c r="B60" s="58">
        <f t="shared" si="19"/>
        <v>20</v>
      </c>
      <c r="C60" s="59" t="s">
        <v>63</v>
      </c>
      <c r="D60" s="60">
        <v>150.0</v>
      </c>
      <c r="E60" s="68" t="s">
        <v>20</v>
      </c>
      <c r="F60" s="62">
        <v>1.0</v>
      </c>
      <c r="G60" s="69" t="s">
        <v>21</v>
      </c>
      <c r="H60" s="70"/>
      <c r="I60" s="71" t="s">
        <v>20</v>
      </c>
      <c r="J60" s="66" t="str">
        <f t="shared" si="20"/>
        <v/>
      </c>
      <c r="K60" s="48" t="str">
        <f t="shared" si="21"/>
        <v>INDICAR PRECIO OFERTADO</v>
      </c>
    </row>
    <row r="61">
      <c r="A61" s="38"/>
      <c r="B61" s="58"/>
      <c r="C61" s="59"/>
      <c r="D61" s="60"/>
      <c r="E61" s="68"/>
      <c r="F61" s="62"/>
      <c r="G61" s="69"/>
      <c r="H61" s="72"/>
      <c r="I61" s="74"/>
      <c r="J61" s="66"/>
      <c r="K61" s="48"/>
    </row>
    <row r="62">
      <c r="A62" s="38"/>
      <c r="B62" s="58"/>
      <c r="C62" s="73" t="s">
        <v>49</v>
      </c>
      <c r="D62" s="60"/>
      <c r="E62" s="68"/>
      <c r="F62" s="62"/>
      <c r="G62" s="69"/>
      <c r="H62" s="72"/>
      <c r="I62" s="74"/>
      <c r="J62" s="66"/>
      <c r="K62" s="48"/>
    </row>
    <row r="63">
      <c r="A63" s="38"/>
      <c r="B63" s="58">
        <f>MAX($B$17:B62)+1</f>
        <v>21</v>
      </c>
      <c r="C63" s="59" t="s">
        <v>64</v>
      </c>
      <c r="D63" s="60">
        <v>300.0</v>
      </c>
      <c r="E63" s="68" t="s">
        <v>65</v>
      </c>
      <c r="F63" s="62">
        <v>15.0</v>
      </c>
      <c r="G63" s="69" t="s">
        <v>66</v>
      </c>
      <c r="H63" s="70"/>
      <c r="I63" s="71" t="s">
        <v>65</v>
      </c>
      <c r="J63" s="66" t="str">
        <f>IF(H63&gt;D63,"ERROR", IF(H63&lt;=0,"",(F63*H63)))</f>
        <v/>
      </c>
      <c r="K63" s="48" t="str">
        <f>IF(D63&lt;=0,"", IF(H63&lt;=0,"INDICAR PRECIO OFERTADO",IF(H63&gt;D63,"PRECIO SUPERIOR AL PRESUPUESTO BASE","")))</f>
        <v>INDICAR PRECIO OFERTADO</v>
      </c>
    </row>
    <row r="64">
      <c r="A64" s="38"/>
      <c r="B64" s="58"/>
      <c r="C64" s="59" t="s">
        <v>67</v>
      </c>
      <c r="D64" s="60"/>
      <c r="E64" s="68"/>
      <c r="F64" s="62"/>
      <c r="G64" s="69"/>
      <c r="H64" s="72"/>
      <c r="I64" s="74"/>
      <c r="J64" s="66"/>
      <c r="K64" s="48"/>
    </row>
    <row r="65">
      <c r="A65" s="38"/>
      <c r="B65" s="58">
        <f t="shared" ref="B65:B68" si="22">MAX($B$17:B64)+1</f>
        <v>22</v>
      </c>
      <c r="C65" s="75" t="s">
        <v>68</v>
      </c>
      <c r="D65" s="60">
        <v>300.0</v>
      </c>
      <c r="E65" s="68" t="s">
        <v>69</v>
      </c>
      <c r="F65" s="62">
        <v>1.0</v>
      </c>
      <c r="G65" s="69" t="s">
        <v>21</v>
      </c>
      <c r="H65" s="70"/>
      <c r="I65" s="71" t="s">
        <v>69</v>
      </c>
      <c r="J65" s="66" t="str">
        <f t="shared" ref="J65:J68" si="23">IF(H65&gt;D65,"ERROR", IF(H65&lt;=0,"",(F65*H65)))</f>
        <v/>
      </c>
      <c r="K65" s="48" t="str">
        <f t="shared" ref="K65:K68" si="24">IF(D65&lt;=0,"", IF(H65&lt;=0,"INDICAR PRECIO OFERTADO",IF(H65&gt;D65,"PRECIO SUPERIOR AL PRESUPUESTO BASE","")))</f>
        <v>INDICAR PRECIO OFERTADO</v>
      </c>
    </row>
    <row r="66">
      <c r="A66" s="38"/>
      <c r="B66" s="58">
        <f t="shared" si="22"/>
        <v>23</v>
      </c>
      <c r="C66" s="75" t="s">
        <v>70</v>
      </c>
      <c r="D66" s="60">
        <v>100.0</v>
      </c>
      <c r="E66" s="68" t="s">
        <v>71</v>
      </c>
      <c r="F66" s="62">
        <v>5.0</v>
      </c>
      <c r="G66" s="69" t="s">
        <v>72</v>
      </c>
      <c r="H66" s="70"/>
      <c r="I66" s="71" t="s">
        <v>71</v>
      </c>
      <c r="J66" s="66" t="str">
        <f t="shared" si="23"/>
        <v/>
      </c>
      <c r="K66" s="48" t="str">
        <f t="shared" si="24"/>
        <v>INDICAR PRECIO OFERTADO</v>
      </c>
    </row>
    <row r="67">
      <c r="A67" s="38"/>
      <c r="B67" s="58">
        <f t="shared" si="22"/>
        <v>24</v>
      </c>
      <c r="C67" s="75" t="s">
        <v>73</v>
      </c>
      <c r="D67" s="60">
        <v>250.0</v>
      </c>
      <c r="E67" s="68" t="s">
        <v>71</v>
      </c>
      <c r="F67" s="62">
        <v>3.0</v>
      </c>
      <c r="G67" s="69" t="s">
        <v>72</v>
      </c>
      <c r="H67" s="70"/>
      <c r="I67" s="71" t="s">
        <v>71</v>
      </c>
      <c r="J67" s="66" t="str">
        <f t="shared" si="23"/>
        <v/>
      </c>
      <c r="K67" s="48" t="str">
        <f t="shared" si="24"/>
        <v>INDICAR PRECIO OFERTADO</v>
      </c>
    </row>
    <row r="68">
      <c r="A68" s="38"/>
      <c r="B68" s="58">
        <f t="shared" si="22"/>
        <v>25</v>
      </c>
      <c r="C68" s="59" t="s">
        <v>74</v>
      </c>
      <c r="D68" s="60">
        <v>18.0</v>
      </c>
      <c r="E68" s="68" t="s">
        <v>75</v>
      </c>
      <c r="F68" s="62">
        <v>100.0</v>
      </c>
      <c r="G68" s="69" t="s">
        <v>76</v>
      </c>
      <c r="H68" s="70"/>
      <c r="I68" s="71" t="s">
        <v>75</v>
      </c>
      <c r="J68" s="66" t="str">
        <f t="shared" si="23"/>
        <v/>
      </c>
      <c r="K68" s="48" t="str">
        <f t="shared" si="24"/>
        <v>INDICAR PRECIO OFERTADO</v>
      </c>
    </row>
    <row r="69">
      <c r="A69" s="38"/>
      <c r="B69" s="58"/>
      <c r="C69" s="59" t="s">
        <v>77</v>
      </c>
      <c r="D69" s="60"/>
      <c r="E69" s="68"/>
      <c r="F69" s="62"/>
      <c r="G69" s="69"/>
      <c r="H69" s="72"/>
      <c r="I69" s="74"/>
      <c r="J69" s="66"/>
      <c r="K69" s="48"/>
    </row>
    <row r="70">
      <c r="A70" s="38"/>
      <c r="B70" s="58">
        <f t="shared" ref="B70:B71" si="25">MAX($B$17:B69)+1</f>
        <v>26</v>
      </c>
      <c r="C70" s="75" t="s">
        <v>78</v>
      </c>
      <c r="D70" s="60">
        <v>1.5</v>
      </c>
      <c r="E70" s="68" t="s">
        <v>79</v>
      </c>
      <c r="F70" s="62">
        <v>500.0</v>
      </c>
      <c r="G70" s="69" t="s">
        <v>80</v>
      </c>
      <c r="H70" s="70"/>
      <c r="I70" s="71" t="s">
        <v>79</v>
      </c>
      <c r="J70" s="66" t="str">
        <f t="shared" ref="J70:J71" si="26">IF(H70&gt;D70,"ERROR", IF(H70&lt;=0,"",(F70*H70)))</f>
        <v/>
      </c>
      <c r="K70" s="48" t="str">
        <f t="shared" ref="K70:K71" si="27">IF(D70&lt;=0,"", IF(H70&lt;=0,"INDICAR PRECIO OFERTADO",IF(H70&gt;D70,"PRECIO SUPERIOR AL PRESUPUESTO BASE","")))</f>
        <v>INDICAR PRECIO OFERTADO</v>
      </c>
    </row>
    <row r="71">
      <c r="A71" s="38"/>
      <c r="B71" s="58">
        <f t="shared" si="25"/>
        <v>27</v>
      </c>
      <c r="C71" s="75" t="s">
        <v>81</v>
      </c>
      <c r="D71" s="60">
        <v>2.5</v>
      </c>
      <c r="E71" s="68" t="s">
        <v>79</v>
      </c>
      <c r="F71" s="62">
        <v>500.0</v>
      </c>
      <c r="G71" s="69" t="s">
        <v>80</v>
      </c>
      <c r="H71" s="70"/>
      <c r="I71" s="71" t="s">
        <v>79</v>
      </c>
      <c r="J71" s="66" t="str">
        <f t="shared" si="26"/>
        <v/>
      </c>
      <c r="K71" s="48" t="str">
        <f t="shared" si="27"/>
        <v>INDICAR PRECIO OFERTADO</v>
      </c>
    </row>
    <row r="72">
      <c r="A72" s="38"/>
      <c r="B72" s="58"/>
      <c r="C72" s="59"/>
      <c r="D72" s="60"/>
      <c r="E72" s="68"/>
      <c r="F72" s="62"/>
      <c r="G72" s="69"/>
      <c r="H72" s="72"/>
      <c r="I72" s="74"/>
      <c r="J72" s="66"/>
      <c r="K72" s="48"/>
    </row>
    <row r="73">
      <c r="A73" s="38"/>
      <c r="B73" s="58"/>
      <c r="C73" s="73" t="s">
        <v>82</v>
      </c>
      <c r="D73" s="60"/>
      <c r="E73" s="68"/>
      <c r="F73" s="62"/>
      <c r="G73" s="69"/>
      <c r="H73" s="72"/>
      <c r="I73" s="74"/>
      <c r="J73" s="66"/>
      <c r="K73" s="48"/>
    </row>
    <row r="74">
      <c r="A74" s="38"/>
      <c r="B74" s="58">
        <f>MAX($B$17:B73)+1</f>
        <v>28</v>
      </c>
      <c r="C74" s="59" t="s">
        <v>83</v>
      </c>
      <c r="D74" s="60"/>
      <c r="E74" s="68"/>
      <c r="F74" s="62"/>
      <c r="G74" s="69"/>
      <c r="H74" s="72"/>
      <c r="I74" s="74"/>
      <c r="J74" s="83">
        <v>15235.59</v>
      </c>
      <c r="K74" s="48"/>
    </row>
    <row r="75">
      <c r="A75" s="38"/>
      <c r="B75" s="58"/>
      <c r="C75" s="59"/>
      <c r="D75" s="60"/>
      <c r="E75" s="68"/>
      <c r="F75" s="62"/>
      <c r="G75" s="69"/>
      <c r="H75" s="72"/>
      <c r="I75" s="74"/>
      <c r="J75" s="66"/>
      <c r="K75" s="48"/>
    </row>
    <row r="76">
      <c r="A76" s="38"/>
      <c r="B76" s="76"/>
      <c r="C76" s="50" t="s">
        <v>84</v>
      </c>
      <c r="D76" s="77"/>
      <c r="E76" s="78"/>
      <c r="F76" s="79"/>
      <c r="G76" s="80"/>
      <c r="H76" s="81"/>
      <c r="I76" s="82"/>
      <c r="J76" s="57"/>
      <c r="K76" s="48"/>
    </row>
    <row r="77">
      <c r="A77" s="38"/>
      <c r="B77" s="58"/>
      <c r="C77" s="59"/>
      <c r="D77" s="60"/>
      <c r="E77" s="68"/>
      <c r="F77" s="62"/>
      <c r="G77" s="69"/>
      <c r="H77" s="72"/>
      <c r="I77" s="74"/>
      <c r="J77" s="66"/>
      <c r="K77" s="48"/>
    </row>
    <row r="78">
      <c r="A78" s="38"/>
      <c r="B78" s="58"/>
      <c r="C78" s="59" t="s">
        <v>85</v>
      </c>
      <c r="D78" s="60"/>
      <c r="E78" s="68"/>
      <c r="F78" s="62"/>
      <c r="G78" s="69"/>
      <c r="H78" s="72"/>
      <c r="I78" s="74"/>
      <c r="J78" s="66"/>
      <c r="K78" s="48"/>
    </row>
    <row r="79">
      <c r="A79" s="38"/>
      <c r="B79" s="58">
        <f t="shared" ref="B79:B81" si="28">MAX($B$17:B78)+1</f>
        <v>29</v>
      </c>
      <c r="C79" s="75" t="s">
        <v>86</v>
      </c>
      <c r="D79" s="60">
        <v>35.0</v>
      </c>
      <c r="E79" s="68" t="s">
        <v>71</v>
      </c>
      <c r="F79" s="62">
        <v>609.0</v>
      </c>
      <c r="G79" s="69" t="s">
        <v>87</v>
      </c>
      <c r="H79" s="70"/>
      <c r="I79" s="71" t="s">
        <v>71</v>
      </c>
      <c r="J79" s="66" t="str">
        <f>IF(H79&gt;D79,"ERROR", IF(H79&lt;=0,"",(F79*H79)))</f>
        <v/>
      </c>
      <c r="K79" s="48" t="str">
        <f>IF(D79&lt;=0,"", IF(H79&lt;=0,"INDICAR PRECIO OFERTADO",IF(H79&gt;D79,"PRECIO SUPERIOR AL PRESUPUESTO BASE","")))</f>
        <v>INDICAR PRECIO OFERTADO</v>
      </c>
    </row>
    <row r="80">
      <c r="A80" s="38"/>
      <c r="B80" s="58">
        <f t="shared" si="28"/>
        <v>30</v>
      </c>
      <c r="C80" s="75" t="s">
        <v>88</v>
      </c>
      <c r="D80" s="60">
        <f>D79*(1+50%)</f>
        <v>52.5</v>
      </c>
      <c r="E80" s="68" t="s">
        <v>71</v>
      </c>
      <c r="F80" s="62">
        <v>58.0</v>
      </c>
      <c r="G80" s="69" t="s">
        <v>87</v>
      </c>
      <c r="H80" s="84" t="str">
        <f>IF(H79="","No escribir aqui",H79*(1+50%))</f>
        <v>No escribir aqui</v>
      </c>
      <c r="I80" s="74" t="s">
        <v>71</v>
      </c>
      <c r="J80" s="66" t="str">
        <f t="shared" ref="J80:J81" si="29">IF(H80="No escribir aqui","", IF(H80&gt;D80,"ERROR", IF(H80&lt;=0,"",(F80*H80))))</f>
        <v/>
      </c>
      <c r="K80" s="48"/>
    </row>
    <row r="81">
      <c r="A81" s="38"/>
      <c r="B81" s="58">
        <f t="shared" si="28"/>
        <v>31</v>
      </c>
      <c r="C81" s="75" t="s">
        <v>89</v>
      </c>
      <c r="D81" s="60">
        <f>D79*(1+100%)</f>
        <v>70</v>
      </c>
      <c r="E81" s="68" t="s">
        <v>71</v>
      </c>
      <c r="F81" s="62">
        <v>8.0</v>
      </c>
      <c r="G81" s="69" t="s">
        <v>87</v>
      </c>
      <c r="H81" s="84" t="str">
        <f>IF(H79="","No escribir aqui",H79*(1+100%))</f>
        <v>No escribir aqui</v>
      </c>
      <c r="I81" s="74" t="s">
        <v>71</v>
      </c>
      <c r="J81" s="66" t="str">
        <f t="shared" si="29"/>
        <v/>
      </c>
      <c r="K81" s="48"/>
    </row>
    <row r="82">
      <c r="A82" s="38"/>
      <c r="B82" s="85"/>
      <c r="C82" s="86"/>
      <c r="D82" s="60"/>
      <c r="E82" s="61"/>
      <c r="F82" s="62"/>
      <c r="G82" s="63"/>
      <c r="H82" s="64"/>
      <c r="I82" s="65"/>
      <c r="J82" s="66"/>
      <c r="K82" s="48"/>
    </row>
    <row r="83">
      <c r="A83" s="38"/>
      <c r="B83" s="49"/>
      <c r="C83" s="50" t="s">
        <v>90</v>
      </c>
      <c r="D83" s="77"/>
      <c r="E83" s="87"/>
      <c r="F83" s="79"/>
      <c r="G83" s="88"/>
      <c r="H83" s="89"/>
      <c r="I83" s="90"/>
      <c r="J83" s="57"/>
      <c r="K83" s="48"/>
    </row>
    <row r="84">
      <c r="A84" s="38"/>
      <c r="B84" s="58"/>
      <c r="C84" s="59"/>
      <c r="D84" s="60"/>
      <c r="E84" s="68"/>
      <c r="F84" s="62"/>
      <c r="G84" s="63"/>
      <c r="H84" s="72"/>
      <c r="I84" s="74"/>
      <c r="J84" s="66"/>
      <c r="K84" s="48"/>
    </row>
    <row r="85">
      <c r="A85" s="38"/>
      <c r="B85" s="58">
        <f>MAX($B$17:B84)+1</f>
        <v>32</v>
      </c>
      <c r="C85" s="59" t="s">
        <v>91</v>
      </c>
      <c r="D85" s="60">
        <v>14090.26</v>
      </c>
      <c r="E85" s="68" t="s">
        <v>92</v>
      </c>
      <c r="F85" s="62"/>
      <c r="G85" s="63"/>
      <c r="H85" s="70"/>
      <c r="I85" s="71" t="s">
        <v>93</v>
      </c>
      <c r="J85" s="66" t="str">
        <f>IF(H85="","", IF(H85&gt;100,"ERROR",D85*(100-ABS(H85))/100))</f>
        <v/>
      </c>
      <c r="K85" s="48" t="str">
        <f>IF(D85&lt;=0,"", IF(H85="","INDICAR PORCENTAJE OFERTADO",IF(H85&gt;100,"PORCENTAJE OFERTADO NO VALIDO","")))</f>
        <v>INDICAR PORCENTAJE OFERTADO</v>
      </c>
    </row>
    <row r="86">
      <c r="A86" s="38"/>
      <c r="B86" s="91"/>
      <c r="C86" s="92"/>
      <c r="D86" s="93"/>
      <c r="E86" s="94"/>
      <c r="F86" s="95"/>
      <c r="G86" s="96"/>
      <c r="H86" s="97"/>
      <c r="I86" s="98"/>
      <c r="J86" s="99"/>
      <c r="K86" s="48"/>
    </row>
    <row r="87" ht="15.0" customHeight="1">
      <c r="A87" s="38"/>
      <c r="B87" s="38"/>
      <c r="C87" s="100"/>
      <c r="D87" s="101"/>
      <c r="E87" s="102"/>
      <c r="F87" s="103"/>
      <c r="G87" s="103"/>
      <c r="H87" s="103"/>
      <c r="I87" s="103"/>
      <c r="J87" s="104"/>
      <c r="K87" s="105"/>
    </row>
    <row r="88">
      <c r="A88" s="13"/>
      <c r="B88" s="13"/>
      <c r="C88" s="13"/>
      <c r="D88" s="106"/>
      <c r="E88" s="106"/>
      <c r="F88" s="107"/>
      <c r="G88" s="107"/>
      <c r="H88" s="107"/>
      <c r="I88" s="108" t="s">
        <v>94</v>
      </c>
      <c r="J88" s="109">
        <f>IF(COUNTIF(J17:J86,"ERROR"),"ERROR",SUM(J17:J86))</f>
        <v>15235.59</v>
      </c>
      <c r="K88" s="106" t="str">
        <f>IF(COUNTIF(K16:K87,"INDICAR PRECIO OFERTADO"),"OFERTA INCOMPLETA. FALTA ALGUN DATO",IF(J88="ERROR","ALGUN DATO NO ES VÁLIDO",""))</f>
        <v>OFERTA INCOMPLETA. FALTA ALGUN DATO</v>
      </c>
    </row>
    <row r="89">
      <c r="A89" s="13"/>
      <c r="B89" s="13"/>
      <c r="C89" s="13"/>
      <c r="D89" s="106"/>
      <c r="E89" s="106"/>
      <c r="F89" s="107"/>
      <c r="G89" s="107"/>
      <c r="H89" s="107"/>
      <c r="I89" s="110" t="s">
        <v>95</v>
      </c>
      <c r="J89" s="111">
        <f>J88*21%</f>
        <v>3199.4739</v>
      </c>
      <c r="K89" s="106"/>
    </row>
    <row r="90">
      <c r="A90" s="13"/>
      <c r="B90" s="13"/>
      <c r="C90" s="13"/>
      <c r="D90" s="106"/>
      <c r="E90" s="106"/>
      <c r="F90" s="107"/>
      <c r="G90" s="107"/>
      <c r="H90" s="107"/>
      <c r="I90" s="108" t="s">
        <v>96</v>
      </c>
      <c r="J90" s="112">
        <f>J88+J89</f>
        <v>18435.0639</v>
      </c>
      <c r="K90" s="106"/>
    </row>
    <row r="91">
      <c r="A91" s="113"/>
      <c r="B91" s="113"/>
      <c r="C91" s="114"/>
      <c r="D91" s="113"/>
      <c r="E91" s="113"/>
      <c r="F91" s="113"/>
      <c r="G91" s="113"/>
      <c r="H91" s="113"/>
      <c r="I91" s="113"/>
      <c r="J91" s="115"/>
      <c r="K91" s="116"/>
    </row>
    <row r="92" ht="15.0" customHeight="1">
      <c r="A92" s="38"/>
      <c r="B92" s="38"/>
      <c r="C92" s="100"/>
      <c r="D92" s="101"/>
      <c r="E92" s="101"/>
      <c r="F92" s="103"/>
      <c r="G92" s="103"/>
      <c r="H92" s="103"/>
      <c r="I92" s="103"/>
      <c r="J92" s="104"/>
      <c r="K92" s="105"/>
    </row>
    <row r="93" ht="15.0" customHeight="1">
      <c r="A93" s="38"/>
      <c r="B93" s="32" t="s">
        <v>97</v>
      </c>
      <c r="C93" s="100"/>
      <c r="D93" s="101"/>
      <c r="E93" s="101"/>
      <c r="F93" s="103"/>
      <c r="G93" s="103"/>
      <c r="H93" s="103"/>
      <c r="I93" s="103"/>
      <c r="J93" s="104"/>
      <c r="K93" s="105"/>
    </row>
    <row r="94" ht="15.0" customHeight="1">
      <c r="A94" s="38"/>
      <c r="B94" s="38"/>
      <c r="C94" s="100"/>
      <c r="D94" s="101"/>
      <c r="E94" s="101"/>
      <c r="F94" s="103"/>
      <c r="G94" s="103"/>
      <c r="H94" s="103"/>
      <c r="I94" s="103"/>
      <c r="J94" s="104"/>
      <c r="K94" s="105"/>
    </row>
    <row r="95">
      <c r="A95" s="113"/>
      <c r="B95" s="32" t="s">
        <v>98</v>
      </c>
      <c r="C95" s="114"/>
      <c r="D95" s="113"/>
      <c r="E95" s="113"/>
      <c r="F95" s="113"/>
      <c r="G95" s="113"/>
      <c r="H95" s="113"/>
      <c r="I95" s="113"/>
      <c r="J95" s="115"/>
      <c r="K95" s="116"/>
    </row>
    <row r="96">
      <c r="A96" s="113"/>
      <c r="B96" s="113"/>
      <c r="C96" s="114"/>
      <c r="D96" s="113"/>
      <c r="E96" s="113"/>
      <c r="F96" s="113"/>
      <c r="G96" s="113"/>
      <c r="H96" s="113"/>
      <c r="I96" s="113"/>
      <c r="J96" s="115"/>
      <c r="K96" s="116"/>
    </row>
    <row r="97">
      <c r="A97" s="113"/>
      <c r="B97" s="34" t="s">
        <v>7</v>
      </c>
      <c r="C97" s="117" t="s">
        <v>99</v>
      </c>
      <c r="D97" s="118" t="s">
        <v>100</v>
      </c>
      <c r="E97" s="36"/>
      <c r="F97" s="119" t="s">
        <v>101</v>
      </c>
      <c r="G97" s="36"/>
      <c r="H97" s="118" t="s">
        <v>102</v>
      </c>
      <c r="I97" s="36"/>
      <c r="J97" s="120" t="s">
        <v>103</v>
      </c>
      <c r="K97" s="121"/>
    </row>
    <row r="98">
      <c r="A98" s="113"/>
      <c r="B98" s="39"/>
      <c r="C98" s="122"/>
      <c r="D98" s="123"/>
      <c r="E98" s="124"/>
      <c r="F98" s="125"/>
      <c r="G98" s="124"/>
      <c r="H98" s="125"/>
      <c r="I98" s="124"/>
      <c r="J98" s="126"/>
      <c r="K98" s="121"/>
    </row>
    <row r="99">
      <c r="A99" s="113"/>
      <c r="B99" s="58"/>
      <c r="C99" s="127" t="s">
        <v>104</v>
      </c>
      <c r="D99" s="128"/>
      <c r="E99" s="129"/>
      <c r="F99" s="130"/>
      <c r="G99" s="131"/>
      <c r="H99" s="130"/>
      <c r="I99" s="131"/>
      <c r="J99" s="132"/>
      <c r="K99" s="121"/>
    </row>
    <row r="100">
      <c r="A100" s="113"/>
      <c r="B100" s="58">
        <f t="shared" ref="B100:B102" si="30">MAX($B$17:B99)+1</f>
        <v>33</v>
      </c>
      <c r="C100" s="59" t="s">
        <v>105</v>
      </c>
      <c r="D100" s="133"/>
      <c r="E100" s="129"/>
      <c r="F100" s="134">
        <v>1.0</v>
      </c>
      <c r="G100" s="131"/>
      <c r="H100" s="135">
        <f t="shared" ref="H100:H102" si="31">D100-F100</f>
        <v>-1</v>
      </c>
      <c r="I100" s="131"/>
      <c r="J100" s="132"/>
      <c r="K100" s="136" t="str">
        <f t="shared" ref="K100:K102" si="32">IF(D100="","INDICAR DATOS",IF(H100&lt;0,"NO CUMPLE SOLVENCIA",""))</f>
        <v>INDICAR DATOS</v>
      </c>
    </row>
    <row r="101">
      <c r="A101" s="113"/>
      <c r="B101" s="58">
        <f t="shared" si="30"/>
        <v>34</v>
      </c>
      <c r="C101" s="59" t="s">
        <v>106</v>
      </c>
      <c r="D101" s="133"/>
      <c r="E101" s="129"/>
      <c r="F101" s="134">
        <v>1.0</v>
      </c>
      <c r="G101" s="131"/>
      <c r="H101" s="135">
        <f t="shared" si="31"/>
        <v>-1</v>
      </c>
      <c r="I101" s="131"/>
      <c r="J101" s="132"/>
      <c r="K101" s="136" t="str">
        <f t="shared" si="32"/>
        <v>INDICAR DATOS</v>
      </c>
    </row>
    <row r="102">
      <c r="A102" s="113"/>
      <c r="B102" s="58">
        <f t="shared" si="30"/>
        <v>35</v>
      </c>
      <c r="C102" s="137" t="s">
        <v>107</v>
      </c>
      <c r="D102" s="133"/>
      <c r="E102" s="129"/>
      <c r="F102" s="134">
        <v>1.0</v>
      </c>
      <c r="G102" s="131"/>
      <c r="H102" s="135">
        <f t="shared" si="31"/>
        <v>-1</v>
      </c>
      <c r="I102" s="131"/>
      <c r="J102" s="132"/>
      <c r="K102" s="136" t="str">
        <f t="shared" si="32"/>
        <v>INDICAR DATOS</v>
      </c>
    </row>
    <row r="103">
      <c r="A103" s="113"/>
      <c r="B103" s="138"/>
      <c r="C103" s="139"/>
      <c r="D103" s="140"/>
      <c r="E103" s="141"/>
      <c r="F103" s="142"/>
      <c r="G103" s="141"/>
      <c r="H103" s="142"/>
      <c r="I103" s="141"/>
      <c r="J103" s="143"/>
      <c r="K103" s="121"/>
    </row>
    <row r="104">
      <c r="A104" s="113"/>
      <c r="B104" s="113"/>
      <c r="C104" s="144"/>
      <c r="D104" s="144"/>
      <c r="E104" s="144"/>
      <c r="F104" s="144"/>
      <c r="G104" s="144"/>
      <c r="H104" s="144"/>
      <c r="I104" s="144"/>
      <c r="J104" s="144"/>
      <c r="K104" s="145" t="str">
        <f>IF(COUNTIF(K98:K103,"INDICAR DATOS"),"OFERTA INCOMPLETA. FALTA ALGUN DATO",IF(COUNTIF(K98:K103,"NO CUMPLE SOLVENCIA"),"OFERTA NO VALIDA. NO CUMPLE SOLVENCIA",""))</f>
        <v>OFERTA INCOMPLETA. FALTA ALGUN DATO</v>
      </c>
    </row>
    <row r="105">
      <c r="A105" s="113"/>
      <c r="B105" s="146" t="s">
        <v>108</v>
      </c>
      <c r="K105" s="147"/>
    </row>
    <row r="106">
      <c r="A106" s="113"/>
      <c r="B106" s="146" t="s">
        <v>109</v>
      </c>
      <c r="K106" s="147"/>
    </row>
    <row r="107">
      <c r="A107" s="113"/>
      <c r="B107" s="113"/>
      <c r="C107" s="114"/>
      <c r="D107" s="113"/>
      <c r="E107" s="113"/>
      <c r="F107" s="113"/>
      <c r="G107" s="113"/>
      <c r="H107" s="113"/>
      <c r="I107" s="113"/>
      <c r="J107" s="115"/>
      <c r="K107" s="116"/>
    </row>
    <row r="108">
      <c r="A108" s="113"/>
      <c r="B108" s="113"/>
      <c r="C108" s="114"/>
      <c r="D108" s="113"/>
      <c r="E108" s="113"/>
      <c r="F108" s="113"/>
      <c r="G108" s="113"/>
      <c r="H108" s="113"/>
      <c r="I108" s="113"/>
      <c r="J108" s="115"/>
      <c r="K108" s="116"/>
    </row>
    <row r="109">
      <c r="A109" s="32"/>
      <c r="B109" s="32" t="s">
        <v>110</v>
      </c>
      <c r="C109" s="114"/>
      <c r="D109" s="113"/>
      <c r="E109" s="113"/>
      <c r="F109" s="113"/>
      <c r="G109" s="113"/>
      <c r="H109" s="113"/>
      <c r="I109" s="113"/>
      <c r="J109" s="148"/>
      <c r="K109" s="149"/>
    </row>
    <row r="110">
      <c r="A110" s="106"/>
      <c r="B110" s="106"/>
      <c r="C110" s="13"/>
      <c r="D110" s="106"/>
      <c r="E110" s="106"/>
      <c r="F110" s="13"/>
      <c r="G110" s="13"/>
      <c r="H110" s="13"/>
      <c r="I110" s="13"/>
      <c r="J110" s="150"/>
      <c r="K110" s="151"/>
    </row>
    <row r="111">
      <c r="A111" s="13"/>
      <c r="B111" s="34" t="s">
        <v>7</v>
      </c>
      <c r="C111" s="152" t="s">
        <v>111</v>
      </c>
      <c r="D111" s="153"/>
      <c r="E111" s="153"/>
      <c r="F111" s="153"/>
      <c r="G111" s="36"/>
      <c r="H111" s="118" t="s">
        <v>112</v>
      </c>
      <c r="I111" s="36"/>
      <c r="J111" s="154"/>
      <c r="K111" s="155"/>
    </row>
    <row r="112" ht="15.75" customHeight="1">
      <c r="A112" s="13"/>
      <c r="B112" s="39"/>
      <c r="C112" s="156"/>
      <c r="D112" s="157"/>
      <c r="E112" s="157"/>
      <c r="F112" s="157"/>
      <c r="G112" s="124"/>
      <c r="H112" s="158"/>
      <c r="I112" s="159"/>
      <c r="J112" s="160"/>
    </row>
    <row r="113" ht="15.75" customHeight="1">
      <c r="A113" s="13"/>
      <c r="B113" s="161"/>
      <c r="C113" s="162" t="s">
        <v>113</v>
      </c>
      <c r="D113" s="163"/>
      <c r="E113" s="163"/>
      <c r="F113" s="163"/>
      <c r="G113" s="131"/>
      <c r="H113" s="164"/>
      <c r="I113" s="165"/>
      <c r="J113" s="166"/>
    </row>
    <row r="114">
      <c r="A114" s="13"/>
      <c r="B114" s="58">
        <f>MAX($B$17:B113)+1</f>
        <v>36</v>
      </c>
      <c r="C114" s="167" t="s">
        <v>114</v>
      </c>
      <c r="D114" s="163"/>
      <c r="E114" s="163"/>
      <c r="F114" s="163"/>
      <c r="G114" s="131"/>
      <c r="H114" s="168"/>
      <c r="I114" s="165"/>
      <c r="J114" s="166" t="str">
        <f>IF(H114="","INDICAR DATOS",IF(H114="SI","",IF(H114="NO","","DATO ERRONEO")))</f>
        <v>INDICAR DATOS</v>
      </c>
    </row>
    <row r="115" ht="15.75" customHeight="1">
      <c r="A115" s="13"/>
      <c r="B115" s="58"/>
      <c r="C115" s="167"/>
      <c r="D115" s="163"/>
      <c r="E115" s="163"/>
      <c r="F115" s="163"/>
      <c r="G115" s="131"/>
      <c r="H115" s="164"/>
      <c r="I115" s="165"/>
      <c r="J115" s="166"/>
    </row>
    <row r="116" ht="15.75" customHeight="1">
      <c r="A116" s="13"/>
      <c r="B116" s="161"/>
      <c r="C116" s="162" t="s">
        <v>115</v>
      </c>
      <c r="D116" s="163"/>
      <c r="E116" s="163"/>
      <c r="F116" s="163"/>
      <c r="G116" s="131"/>
      <c r="H116" s="164"/>
      <c r="I116" s="165"/>
      <c r="J116" s="166"/>
    </row>
    <row r="117">
      <c r="A117" s="13"/>
      <c r="B117" s="58">
        <f>MAX($B$17:B116)+1</f>
        <v>37</v>
      </c>
      <c r="C117" s="167" t="s">
        <v>116</v>
      </c>
      <c r="D117" s="163"/>
      <c r="E117" s="163"/>
      <c r="F117" s="163"/>
      <c r="G117" s="131"/>
      <c r="H117" s="168"/>
      <c r="I117" s="165"/>
      <c r="J117" s="166" t="str">
        <f>IF(H117="","INDICAR DATOS",IF(H117="SI","",IF(H117="NO","","DATO ERRONEO")))</f>
        <v>INDICAR DATOS</v>
      </c>
    </row>
    <row r="118" ht="15.75" customHeight="1">
      <c r="A118" s="13"/>
      <c r="B118" s="138"/>
      <c r="C118" s="169"/>
      <c r="D118" s="170"/>
      <c r="E118" s="170"/>
      <c r="F118" s="170"/>
      <c r="G118" s="141"/>
      <c r="H118" s="171"/>
      <c r="I118" s="172"/>
      <c r="J118" s="160"/>
    </row>
    <row r="119" ht="15.75" customHeight="1">
      <c r="A119" s="13"/>
      <c r="B119" s="13"/>
      <c r="C119" s="144"/>
      <c r="D119" s="144"/>
      <c r="E119" s="144"/>
      <c r="F119" s="144"/>
      <c r="G119" s="144"/>
      <c r="H119" s="144"/>
      <c r="I119" s="144"/>
      <c r="J119" s="173"/>
      <c r="K119" s="145" t="str">
        <f>IF(COUNTIF(J112:J118,"INDICAR DATOS"),"OFERTA INCOMPLETA. FALTA ALGUN DATO",IF(COUNTIF(J112:J118,"DATO ERRONEO"),"ALGUN DATO NO ES VÁLIDO",""))</f>
        <v>OFERTA INCOMPLETA. FALTA ALGUN DATO</v>
      </c>
    </row>
    <row r="120" ht="15.75" customHeight="1">
      <c r="A120" s="13"/>
      <c r="B120" s="13"/>
      <c r="C120" s="13"/>
      <c r="D120" s="13"/>
      <c r="E120" s="13"/>
      <c r="F120" s="13"/>
      <c r="G120" s="13"/>
      <c r="H120" s="13"/>
      <c r="I120" s="13"/>
      <c r="J120" s="14"/>
      <c r="K120" s="15"/>
    </row>
    <row r="121" ht="15.75" customHeight="1">
      <c r="A121" s="13"/>
      <c r="B121" s="13"/>
      <c r="C121" s="13"/>
      <c r="D121" s="13"/>
      <c r="E121" s="13"/>
      <c r="F121" s="13"/>
      <c r="G121" s="13"/>
      <c r="H121" s="13"/>
      <c r="I121" s="13"/>
      <c r="J121" s="14"/>
      <c r="K121" s="15"/>
    </row>
    <row r="122" ht="15.75" customHeight="1">
      <c r="A122" s="13"/>
      <c r="B122" s="13"/>
      <c r="C122" s="13"/>
      <c r="D122" s="13"/>
      <c r="E122" s="13"/>
      <c r="F122" s="13"/>
      <c r="G122" s="13"/>
      <c r="H122" s="13"/>
      <c r="I122" s="13"/>
      <c r="J122" s="14"/>
      <c r="K122" s="15"/>
    </row>
    <row r="123">
      <c r="A123" s="13"/>
      <c r="B123" s="13"/>
      <c r="C123" s="174" t="s">
        <v>117</v>
      </c>
      <c r="D123" s="13"/>
      <c r="E123" s="13"/>
      <c r="F123" s="13"/>
      <c r="G123" s="13"/>
      <c r="H123" s="13"/>
      <c r="I123" s="13"/>
      <c r="J123" s="14"/>
      <c r="K123" s="15"/>
    </row>
    <row r="124">
      <c r="A124" s="13"/>
      <c r="B124" s="13"/>
      <c r="C124" s="174"/>
      <c r="D124" s="13"/>
      <c r="E124" s="13"/>
      <c r="F124" s="13"/>
      <c r="G124" s="13"/>
      <c r="H124" s="13"/>
      <c r="I124" s="13"/>
      <c r="J124" s="14"/>
      <c r="K124" s="15"/>
    </row>
    <row r="125" ht="54.75" customHeight="1">
      <c r="A125" s="13"/>
      <c r="B125" s="13"/>
      <c r="C125" s="174"/>
      <c r="D125" s="13"/>
      <c r="E125" s="13"/>
      <c r="F125" s="13"/>
      <c r="G125" s="13"/>
      <c r="H125" s="13"/>
      <c r="I125" s="13"/>
      <c r="J125" s="14"/>
      <c r="K125" s="15"/>
    </row>
    <row r="126">
      <c r="A126" s="13"/>
      <c r="B126" s="13"/>
      <c r="C126" s="175" t="s">
        <v>118</v>
      </c>
      <c r="D126" s="13"/>
      <c r="E126" s="13"/>
      <c r="F126" s="13"/>
      <c r="G126" s="13"/>
      <c r="H126" s="13"/>
      <c r="I126" s="13"/>
      <c r="J126" s="14"/>
      <c r="K126" s="15"/>
    </row>
    <row r="127">
      <c r="A127" s="13"/>
      <c r="B127" s="13"/>
      <c r="C127" s="175" t="s">
        <v>119</v>
      </c>
      <c r="D127" s="13"/>
      <c r="E127" s="13"/>
      <c r="F127" s="13"/>
      <c r="G127" s="13"/>
      <c r="H127" s="13"/>
      <c r="I127" s="13"/>
      <c r="J127" s="14"/>
      <c r="K127" s="15"/>
    </row>
    <row r="128" ht="15.75" customHeight="1">
      <c r="A128" s="13"/>
      <c r="B128" s="13"/>
      <c r="C128" s="13"/>
      <c r="D128" s="13"/>
      <c r="E128" s="13"/>
      <c r="F128" s="13"/>
      <c r="G128" s="13"/>
      <c r="H128" s="13"/>
      <c r="I128" s="13"/>
      <c r="J128" s="14"/>
      <c r="K128" s="15"/>
    </row>
    <row r="129" ht="15.75" customHeight="1">
      <c r="A129" s="13"/>
      <c r="B129" s="13"/>
      <c r="C129" s="13"/>
      <c r="D129" s="13"/>
      <c r="E129" s="13"/>
      <c r="F129" s="13"/>
      <c r="G129" s="13"/>
      <c r="H129" s="13"/>
      <c r="I129" s="13"/>
      <c r="J129" s="14"/>
      <c r="K129" s="15"/>
    </row>
    <row r="130" ht="15.75" customHeight="1">
      <c r="A130" s="13"/>
      <c r="B130" s="13"/>
      <c r="C130" s="13"/>
      <c r="D130" s="13"/>
      <c r="E130" s="13"/>
      <c r="F130" s="13"/>
      <c r="G130" s="13"/>
      <c r="H130" s="13"/>
      <c r="I130" s="13"/>
      <c r="J130" s="14"/>
      <c r="K130" s="15"/>
    </row>
    <row r="131" ht="15.75" customHeight="1">
      <c r="A131" s="13"/>
      <c r="B131" s="13"/>
      <c r="C131" s="13"/>
      <c r="D131" s="13"/>
      <c r="E131" s="13"/>
      <c r="F131" s="13"/>
      <c r="G131" s="13"/>
      <c r="H131" s="13"/>
      <c r="I131" s="13"/>
      <c r="J131" s="14"/>
      <c r="K131" s="15"/>
    </row>
    <row r="132" ht="15.75" customHeight="1">
      <c r="A132" s="13"/>
      <c r="B132" s="13"/>
      <c r="C132" s="13"/>
      <c r="D132" s="13"/>
      <c r="E132" s="13"/>
      <c r="F132" s="13"/>
      <c r="G132" s="13"/>
      <c r="H132" s="13"/>
      <c r="I132" s="13"/>
      <c r="J132" s="14"/>
      <c r="K132" s="15"/>
    </row>
    <row r="133" ht="15.75" customHeight="1">
      <c r="A133" s="13"/>
      <c r="B133" s="13"/>
      <c r="C133" s="13"/>
      <c r="D133" s="13"/>
      <c r="E133" s="13"/>
      <c r="F133" s="13"/>
      <c r="G133" s="13"/>
      <c r="H133" s="13"/>
      <c r="I133" s="13"/>
      <c r="J133" s="14"/>
      <c r="K133" s="15"/>
    </row>
    <row r="134" ht="15.75" customHeight="1">
      <c r="A134" s="13"/>
      <c r="B134" s="13"/>
      <c r="C134" s="13"/>
      <c r="D134" s="13"/>
      <c r="E134" s="13"/>
      <c r="F134" s="13"/>
      <c r="G134" s="13"/>
      <c r="H134" s="13"/>
      <c r="I134" s="13"/>
      <c r="J134" s="14"/>
      <c r="K134" s="15"/>
    </row>
    <row r="135" ht="15.75" customHeight="1">
      <c r="A135" s="13"/>
      <c r="B135" s="13"/>
      <c r="C135" s="13"/>
      <c r="D135" s="13"/>
      <c r="E135" s="13"/>
      <c r="F135" s="13"/>
      <c r="G135" s="13"/>
      <c r="H135" s="13"/>
      <c r="I135" s="13"/>
      <c r="J135" s="14"/>
      <c r="K135" s="15"/>
    </row>
  </sheetData>
  <mergeCells count="48">
    <mergeCell ref="B1:J1"/>
    <mergeCell ref="B3:J3"/>
    <mergeCell ref="B5:J5"/>
    <mergeCell ref="B7:J7"/>
    <mergeCell ref="B9:J9"/>
    <mergeCell ref="B11:J11"/>
    <mergeCell ref="D16:E16"/>
    <mergeCell ref="F16:G16"/>
    <mergeCell ref="H16:I16"/>
    <mergeCell ref="D97:E97"/>
    <mergeCell ref="F97:G97"/>
    <mergeCell ref="H97:I97"/>
    <mergeCell ref="F98:G98"/>
    <mergeCell ref="H98:I98"/>
    <mergeCell ref="D98:E98"/>
    <mergeCell ref="D99:E99"/>
    <mergeCell ref="F99:G99"/>
    <mergeCell ref="H99:I99"/>
    <mergeCell ref="D100:E100"/>
    <mergeCell ref="F100:G100"/>
    <mergeCell ref="H100:I100"/>
    <mergeCell ref="D101:E101"/>
    <mergeCell ref="F101:G101"/>
    <mergeCell ref="H101:I101"/>
    <mergeCell ref="D102:E102"/>
    <mergeCell ref="F102:G102"/>
    <mergeCell ref="H102:I102"/>
    <mergeCell ref="D103:E103"/>
    <mergeCell ref="F103:G103"/>
    <mergeCell ref="H103:I103"/>
    <mergeCell ref="B105:J105"/>
    <mergeCell ref="B106:J106"/>
    <mergeCell ref="C111:G111"/>
    <mergeCell ref="H111:I111"/>
    <mergeCell ref="H112:I112"/>
    <mergeCell ref="C116:G116"/>
    <mergeCell ref="H116:I116"/>
    <mergeCell ref="C117:G117"/>
    <mergeCell ref="H117:I117"/>
    <mergeCell ref="C118:G118"/>
    <mergeCell ref="H118:I118"/>
    <mergeCell ref="C112:G112"/>
    <mergeCell ref="C113:G113"/>
    <mergeCell ref="H113:I113"/>
    <mergeCell ref="C114:G114"/>
    <mergeCell ref="H114:I114"/>
    <mergeCell ref="C115:G115"/>
    <mergeCell ref="H115:I115"/>
  </mergeCells>
  <conditionalFormatting sqref="J17:J88 J92:J94">
    <cfRule type="containsText" dxfId="0" priority="1" operator="containsText" text="ERROR">
      <formula>NOT(ISERROR(SEARCH(("ERROR"),(J17))))</formula>
    </cfRule>
  </conditionalFormatting>
  <conditionalFormatting sqref="K16:K104 K107:K111 J112:J118">
    <cfRule type="containsText" dxfId="1" priority="2" operator="containsText" text="SUPERIOR">
      <formula>NOT(ISERROR(SEARCH(("SUPERIOR"),(K16))))</formula>
    </cfRule>
  </conditionalFormatting>
  <conditionalFormatting sqref="K16:K104 K107:K111 J112:J118 K119">
    <cfRule type="containsText" dxfId="1" priority="3" operator="containsText" text="INCOMPLETA">
      <formula>NOT(ISERROR(SEARCH(("INCOMPLETA"),(K16))))</formula>
    </cfRule>
  </conditionalFormatting>
  <conditionalFormatting sqref="K104 K119">
    <cfRule type="containsText" dxfId="2" priority="4" operator="containsText" text="SOLVENCIA">
      <formula>NOT(ISERROR(SEARCH(("SOLVENCIA"),(K104))))</formula>
    </cfRule>
  </conditionalFormatting>
  <conditionalFormatting sqref="K16:K104 K107:K111 J112:J118 K119">
    <cfRule type="containsText" dxfId="3" priority="5" operator="containsText" text="NO ES VÁLIDO">
      <formula>NOT(ISERROR(SEARCH(("NO ES VÁLIDO"),(K16))))</formula>
    </cfRule>
  </conditionalFormatting>
  <printOptions/>
  <pageMargins bottom="0.75" footer="0.0" header="0.0" left="0.7" right="0.7" top="0.75"/>
  <pageSetup fitToHeight="0" paperSize="9" orientation="portrait"/>
  <drawing r:id="rId1"/>
</worksheet>
</file>