
<file path=[Content_Types].xml><?xml version="1.0" encoding="utf-8"?>
<Types xmlns="http://schemas.openxmlformats.org/package/2006/content-types">
  <Default ContentType="image/jpeg" Extension="jpg"/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Anexo V" sheetId="1" r:id="rId4"/>
    <sheet state="visible" name="Bolsa de horas" sheetId="2" r:id="rId5"/>
  </sheets>
  <definedNames/>
  <calcPr/>
  <extLst>
    <ext uri="GoogleSheetsCustomDataVersion2">
      <go:sheetsCustomData xmlns:go="http://customooxmlschemas.google.com/" r:id="rId6" roundtripDataChecksum="xjuDFUjrksuBR9kgf0kGHasUL5Kp49UfSkqpdhasRvo="/>
    </ext>
  </extLst>
</workbook>
</file>

<file path=xl/sharedStrings.xml><?xml version="1.0" encoding="utf-8"?>
<sst xmlns="http://schemas.openxmlformats.org/spreadsheetml/2006/main" count="239" uniqueCount="152">
  <si>
    <t>Anexo V PCP (modelo de proposición económica) - Escenario de valoración</t>
  </si>
  <si>
    <t>El Proveedor deberá insertar los datos de su propuesta en las casillas sombreadas a tal efecto</t>
  </si>
  <si>
    <t>Servicio</t>
  </si>
  <si>
    <t>Coste total (€/mes)</t>
  </si>
  <si>
    <t>Coste global contrato (24 meses)</t>
  </si>
  <si>
    <t>Implantación y configuración infraestructura plataforma Comunicaciones Unificadas *</t>
  </si>
  <si>
    <t>Servicios de gestión, operación, mantenimiento y seguimiento</t>
  </si>
  <si>
    <t>TOTAL</t>
  </si>
  <si>
    <t>-</t>
  </si>
  <si>
    <t xml:space="preserve">* Se facturará sólo durante los primeros 24 meses del contrato </t>
  </si>
  <si>
    <t>MANTENIMIENTO Y GESTIÓN DE LOS SERVICIOS ACTUALES</t>
  </si>
  <si>
    <t>Detalle</t>
  </si>
  <si>
    <t>Unidades</t>
  </si>
  <si>
    <t>Coste unitario 
implantación y configuración
(€/mes)</t>
  </si>
  <si>
    <t>Coste unitario Licencia 
(€/mes)</t>
  </si>
  <si>
    <t>Coste unitario 
Soporte y mantenimiento
(€/mes)</t>
  </si>
  <si>
    <t>Coste global
implantación y configuración
(24 meses)</t>
  </si>
  <si>
    <t>Contact Center y aplicativos asociados</t>
  </si>
  <si>
    <t>Licencia de software de agente Estandard Webex Contact Center</t>
  </si>
  <si>
    <t>Licencia de software de agente Premium Webex Contact Center</t>
  </si>
  <si>
    <t>Servicio de grabación de llamadas</t>
  </si>
  <si>
    <t>Licencia grabación llamadas</t>
  </si>
  <si>
    <t>Servicio de Centralita Telefónica</t>
  </si>
  <si>
    <t>Licencia de agente para la gestión de colas de llamadas</t>
  </si>
  <si>
    <t>Sistema Telefonía DECT</t>
  </si>
  <si>
    <t>Mantenimiento y gestión servidor DECT Spectralink 6500</t>
  </si>
  <si>
    <t>N/A</t>
  </si>
  <si>
    <t>Mantenimiento y gestión antena DECT Spectralink</t>
  </si>
  <si>
    <r>
      <rPr>
        <rFont val="Verdana"/>
        <color rgb="FF999999"/>
        <sz val="9.0"/>
      </rPr>
      <t xml:space="preserve">Mantenimiento y gestión terminal DECT Spectralink </t>
    </r>
    <r>
      <rPr>
        <rFont val="Verdana"/>
        <color rgb="FF999999"/>
        <sz val="9.0"/>
      </rPr>
      <t>S33</t>
    </r>
  </si>
  <si>
    <t>Subtotal DECT:</t>
  </si>
  <si>
    <t>Dispositivos de Videconferencia para salas de reuniones registrados en Webex</t>
  </si>
  <si>
    <t>Mantenimiento y gestion de One Desk 27</t>
  </si>
  <si>
    <t>Mantenimiento y gestion de Logitech Rally Bar Mini</t>
  </si>
  <si>
    <t>Mantenimiento y gestion de Cisco Room Kit</t>
  </si>
  <si>
    <r>
      <rPr>
        <rFont val="Verdana"/>
        <color rgb="FF999999"/>
        <sz val="9.0"/>
      </rPr>
      <t xml:space="preserve">Mantenimiento y gestion de Cisco Room Kit + / </t>
    </r>
    <r>
      <rPr>
        <rFont val="Verdana"/>
        <color rgb="FFFF0000"/>
        <sz val="9.0"/>
      </rPr>
      <t>Room Kit EQ</t>
    </r>
  </si>
  <si>
    <t>Mantenimiento y gestion de Cisco Spark Board 55</t>
  </si>
  <si>
    <t>Subtotal Videoconferencia salas reuniones:</t>
  </si>
  <si>
    <t>Licenciamiento servicios videoconferencia salas personales</t>
  </si>
  <si>
    <t>Licencia Webex Meetings</t>
  </si>
  <si>
    <t>Licencia Webex Webinars</t>
  </si>
  <si>
    <t>Licencia Google Meet Hardware</t>
  </si>
  <si>
    <t>Subtotal Licenciamiento servicios videoconferencia salas personales</t>
  </si>
  <si>
    <t>Terminales de Telefonía</t>
  </si>
  <si>
    <t>Mantenimiento y gestion de Cisco 6901</t>
  </si>
  <si>
    <t>Mantenimiento y gestion de Cisco 8811</t>
  </si>
  <si>
    <t>Mantenimiento y gestion de Cisco 8851</t>
  </si>
  <si>
    <t>Subtotal Telefonía:</t>
  </si>
  <si>
    <t>Softphone</t>
  </si>
  <si>
    <r>
      <rPr>
        <rFont val="Verdana"/>
        <color rgb="FF999999"/>
        <sz val="9.0"/>
      </rPr>
      <t xml:space="preserve">Licencia Webex Calling </t>
    </r>
    <r>
      <rPr>
        <rFont val="Verdana"/>
        <color rgb="FF999999"/>
        <sz val="9.0"/>
      </rPr>
      <t>para un único dispositivo o softphone</t>
    </r>
  </si>
  <si>
    <t>Licencia Webex Calling para 2 dispositivos simultáneos</t>
  </si>
  <si>
    <t>Subtotal Softphone:</t>
  </si>
  <si>
    <t>Servicio de Reporting Avanzado</t>
  </si>
  <si>
    <t>Mantenimiento y gestión de la plataforma de Reporting Avanzado</t>
  </si>
  <si>
    <t>Servicios profesionales</t>
  </si>
  <si>
    <t xml:space="preserve">Precio hora adicional para evolutivos y nuevos desarrollos </t>
  </si>
  <si>
    <t>* Las volumetrías aquí reflejadas son una estimación. En ningún caso representan un compromiso de contratación.</t>
  </si>
  <si>
    <t>Tráfico de voz fija</t>
  </si>
  <si>
    <t xml:space="preserve">Llamadas/
mes * </t>
  </si>
  <si>
    <t xml:space="preserve">Minutos/
mes * </t>
  </si>
  <si>
    <t>Establecimiento (€)</t>
  </si>
  <si>
    <t>Coste minuto 
(€)</t>
  </si>
  <si>
    <t>Coste total 
(€/mes)</t>
  </si>
  <si>
    <t>Coste global contrato</t>
  </si>
  <si>
    <t>Nacional</t>
  </si>
  <si>
    <t>A fijos nacionales</t>
  </si>
  <si>
    <t>A móviles</t>
  </si>
  <si>
    <t>Subtotal Nacional:</t>
  </si>
  <si>
    <t>Internacional</t>
  </si>
  <si>
    <t>Internacionales</t>
  </si>
  <si>
    <t>Rellenar tabla tráfico internacional</t>
  </si>
  <si>
    <t>Subtotal Interacional:</t>
  </si>
  <si>
    <t>Servicios avanzados</t>
  </si>
  <si>
    <t>A servicios avanzados (901)</t>
  </si>
  <si>
    <t>A servicios avanzados (902)</t>
  </si>
  <si>
    <t>A servicios avanzados (905/807)</t>
  </si>
  <si>
    <t>Subtotal Servicios avanzados:</t>
  </si>
  <si>
    <t>Red Inteligente</t>
  </si>
  <si>
    <t>Recibidas en 900 desde fijo</t>
  </si>
  <si>
    <t>Recibidas en 900 desde móvil</t>
  </si>
  <si>
    <t>Recibidas en 900 desde Internacional</t>
  </si>
  <si>
    <t>Recibidas en Geo RI desde fijo</t>
  </si>
  <si>
    <t>Recibidas en Geo RI desde móvil</t>
  </si>
  <si>
    <t>Recibidas en Geo RI desde internacional</t>
  </si>
  <si>
    <t>Subtotal Red Inteligente:</t>
  </si>
  <si>
    <t>Información y consultas</t>
  </si>
  <si>
    <t>Serv. información 11822 y 11825</t>
  </si>
  <si>
    <t>Serv. información operadores</t>
  </si>
  <si>
    <t>Serv. información y emergencia</t>
  </si>
  <si>
    <t>Servicio Premium Tarificación Adicional</t>
  </si>
  <si>
    <t>Subtotal Información y consultas:</t>
  </si>
  <si>
    <t>Tráfico internacional</t>
  </si>
  <si>
    <t>Llamadas/mes</t>
  </si>
  <si>
    <t>Minutos/mes</t>
  </si>
  <si>
    <t>Coste minuto (€)</t>
  </si>
  <si>
    <t>Alemania</t>
  </si>
  <si>
    <t>Andorra</t>
  </si>
  <si>
    <t>Argentina</t>
  </si>
  <si>
    <t>Bélgica</t>
  </si>
  <si>
    <t>Canadá</t>
  </si>
  <si>
    <t>China</t>
  </si>
  <si>
    <t>Colombia</t>
  </si>
  <si>
    <t>Croacia</t>
  </si>
  <si>
    <t>Cuba</t>
  </si>
  <si>
    <t>Dinamarca</t>
  </si>
  <si>
    <t>Estados Unidos</t>
  </si>
  <si>
    <t>Finlandia</t>
  </si>
  <si>
    <t>Francia</t>
  </si>
  <si>
    <t>Grecia</t>
  </si>
  <si>
    <t>Irlanda</t>
  </si>
  <si>
    <t>Italia</t>
  </si>
  <si>
    <t>Marruecos</t>
  </si>
  <si>
    <t>Países Bajos</t>
  </si>
  <si>
    <t>Paraguay</t>
  </si>
  <si>
    <t>Portugal</t>
  </si>
  <si>
    <t>Reino Unido</t>
  </si>
  <si>
    <t>Rep.Dominicana</t>
  </si>
  <si>
    <t>Sierra Leona</t>
  </si>
  <si>
    <t>Suecia</t>
  </si>
  <si>
    <t>Suiza</t>
  </si>
  <si>
    <t>Turquía</t>
  </si>
  <si>
    <t>IMPORTE MENSUAL CONTRATO sin I.V.A.</t>
  </si>
  <si>
    <t>IMPORTE ANUAL CONTRATO sin I.V.A.</t>
  </si>
  <si>
    <t>IMPORTE OFERTA sin I.V.A. (2 AÑOS)</t>
  </si>
  <si>
    <t xml:space="preserve">    Importe TOTAL incluyendo el Suminitro e Intalación de nueva infraestructura detallado en el cuadro de abajo</t>
  </si>
  <si>
    <t>IMPORTE ANUAL PRÓRROGAS CONTRATO sin I.V.A.</t>
  </si>
  <si>
    <t>Suministro e instalación de nueva infraestructura</t>
  </si>
  <si>
    <t>Suministro / Instalación</t>
  </si>
  <si>
    <t>Unidades **</t>
  </si>
  <si>
    <t>Coste unitario HW</t>
  </si>
  <si>
    <t>Coste total HW</t>
  </si>
  <si>
    <t>Antena DECT Spectralink*</t>
  </si>
  <si>
    <t>Terminal DECT Spectralink S33</t>
  </si>
  <si>
    <t>Dispositivos de Videoconferencia para salas de reuniones</t>
  </si>
  <si>
    <t>Logitech Rally Bar Mini</t>
  </si>
  <si>
    <t>Auriculares</t>
  </si>
  <si>
    <r>
      <rPr>
        <rFont val="Verdana"/>
        <color rgb="FF999999"/>
        <sz val="9.0"/>
      </rPr>
      <t>Auricular Poly Voyager 4210</t>
    </r>
    <r>
      <rPr>
        <rFont val="Verdana"/>
        <color rgb="FFFF0000"/>
        <sz val="9.0"/>
      </rPr>
      <t xml:space="preserve"> </t>
    </r>
    <r>
      <rPr>
        <rFont val="Verdana"/>
        <color rgb="FF999999"/>
        <sz val="9.0"/>
      </rPr>
      <t>UC - Monoaural inalámbrico*</t>
    </r>
  </si>
  <si>
    <r>
      <rPr>
        <rFont val="Verdana"/>
        <color rgb="FF999999"/>
        <sz val="9.0"/>
      </rPr>
      <t>Auricular Poly Voyager 4220</t>
    </r>
    <r>
      <rPr>
        <rFont val="Verdana"/>
        <color rgb="FFFF0000"/>
        <sz val="9.0"/>
      </rPr>
      <t xml:space="preserve"> </t>
    </r>
    <r>
      <rPr>
        <rFont val="Verdana"/>
        <color rgb="FF999999"/>
        <sz val="9.0"/>
      </rPr>
      <t>UC - Biaural inalámbrico*</t>
    </r>
  </si>
  <si>
    <t>Auricular Poly Blackwire 3310 - Monoaural con cable*</t>
  </si>
  <si>
    <t>Auricular Poly Blackwire 3320 - Biaural con cable*</t>
  </si>
  <si>
    <t>Auricular Jabra Engage 55 Biaural*</t>
  </si>
  <si>
    <t>Auricular Jabra Engage 55 Monoaural*</t>
  </si>
  <si>
    <t>Auricular Jabra Speak2 55*</t>
  </si>
  <si>
    <t>Auricular Logitech Zone 305*</t>
  </si>
  <si>
    <t>Subtotal Auriculares:</t>
  </si>
  <si>
    <t>* o modelo equivalente en el momento de solicitud</t>
  </si>
  <si>
    <t>** El número de unidades aquí reflejadas son una estimación. En ningún caso representan un compromiso de contratación.</t>
  </si>
  <si>
    <t>Todos los items de esta tabla se facturaran como inversion y Asepeyo abonará su importe total en el momento de la recepción de los mismos</t>
  </si>
  <si>
    <t>1.4 Incremento bolsa de horas</t>
  </si>
  <si>
    <t>Numero de horas adicionales</t>
  </si>
  <si>
    <t>Puntos</t>
  </si>
  <si>
    <t>Opción seleccionada</t>
  </si>
  <si>
    <t>Marca con una (X) la opción de preferencia, solo se podra elegir una opción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</si>
</sst>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7">
    <numFmt numFmtId="164" formatCode="_-* #,##0.00\ &quot;€&quot;_-;\-* #,##0.00\ &quot;€&quot;_-;_-* &quot;-&quot;??\ &quot;€&quot;_-;_-@"/>
    <numFmt numFmtId="165" formatCode="_-* #,##0.00\ [$€-1]_-;\-* #,##0.00\ [$€-1]_-;_-* &quot;-&quot;??\ [$€-1]_-;_-@"/>
    <numFmt numFmtId="166" formatCode="#,##0.00000\ [$€-1]"/>
    <numFmt numFmtId="167" formatCode="0.0000"/>
    <numFmt numFmtId="168" formatCode="0.0"/>
    <numFmt numFmtId="169" formatCode="_-* #,##0.00000\ &quot;€&quot;_-;\-* #,##0.00000\ &quot;€&quot;_-;_-* &quot;-&quot;??\ &quot;€&quot;_-;_-@"/>
    <numFmt numFmtId="170" formatCode="_-* #,##0.0000\ &quot;€&quot;_-;\-* #,##0.0000\ &quot;€&quot;_-;_-* &quot;-&quot;??\ &quot;€&quot;_-;_-@"/>
  </numFmts>
  <fonts count="21">
    <font>
      <sz val="10.0"/>
      <color rgb="FF000000"/>
      <name val="Arial"/>
      <scheme val="minor"/>
    </font>
    <font>
      <sz val="9.0"/>
      <color rgb="FF000000"/>
      <name val="Verdana"/>
    </font>
    <font/>
    <font>
      <sz val="16.0"/>
      <color rgb="FF434343"/>
      <name val="Verdana"/>
    </font>
    <font>
      <sz val="10.0"/>
      <color theme="1"/>
      <name val="Arial"/>
    </font>
    <font>
      <sz val="9.0"/>
      <color rgb="FF999999"/>
      <name val="Verdana"/>
    </font>
    <font>
      <b/>
      <sz val="9.0"/>
      <color rgb="FF1E99F1"/>
      <name val="Verdana"/>
    </font>
    <font>
      <sz val="9.0"/>
      <color rgb="FF434343"/>
      <name val="Verdana"/>
    </font>
    <font>
      <b/>
      <sz val="9.0"/>
      <color rgb="FF434343"/>
      <name val="Verdana"/>
    </font>
    <font>
      <sz val="9.0"/>
      <color theme="1"/>
      <name val="Verdana"/>
    </font>
    <font>
      <sz val="11.0"/>
      <color theme="1"/>
      <name val="Calibri"/>
    </font>
    <font>
      <sz val="10.0"/>
      <color rgb="FF999999"/>
      <name val="Roboto"/>
    </font>
    <font>
      <b/>
      <sz val="9.0"/>
      <color rgb="FF000000"/>
      <name val="Verdana"/>
    </font>
    <font>
      <sz val="11.0"/>
      <color rgb="FF999999"/>
      <name val="Calibri"/>
    </font>
    <font>
      <sz val="11.0"/>
      <color rgb="FF000000"/>
      <name val="Arial"/>
    </font>
    <font>
      <sz val="9.0"/>
      <color rgb="FFFF0000"/>
      <name val="Verdana"/>
    </font>
    <font>
      <sz val="10.0"/>
      <color rgb="FF434343"/>
      <name val="Arial"/>
    </font>
    <font>
      <sz val="8.0"/>
      <color rgb="FF999999"/>
      <name val="Verdana"/>
    </font>
    <font>
      <b/>
      <color theme="1"/>
      <name val="Arial"/>
    </font>
    <font>
      <color theme="1"/>
      <name val="Arial"/>
    </font>
    <font>
      <sz val="8.0"/>
      <color theme="1"/>
      <name val="Arial"/>
      <scheme val="minor"/>
    </font>
  </fonts>
  <fills count="11">
    <fill>
      <patternFill patternType="none"/>
    </fill>
    <fill>
      <patternFill patternType="lightGray"/>
    </fill>
    <fill>
      <patternFill patternType="solid">
        <fgColor rgb="FF1E99F1"/>
        <bgColor rgb="FF1E99F1"/>
      </patternFill>
    </fill>
    <fill>
      <patternFill patternType="solid">
        <fgColor theme="0"/>
        <bgColor theme="0"/>
      </patternFill>
    </fill>
    <fill>
      <patternFill patternType="solid">
        <fgColor rgb="FFC6EFCE"/>
        <bgColor rgb="FFC6EFCE"/>
      </patternFill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  <fill>
      <patternFill patternType="solid">
        <fgColor rgb="FFDAEEF3"/>
        <bgColor rgb="FFDAEEF3"/>
      </patternFill>
    </fill>
    <fill>
      <patternFill patternType="solid">
        <fgColor rgb="FFCFE2F3"/>
        <bgColor rgb="FFCFE2F3"/>
      </patternFill>
    </fill>
    <fill>
      <patternFill patternType="solid">
        <fgColor rgb="FFD8D8D8"/>
        <bgColor rgb="FFD8D8D8"/>
      </patternFill>
    </fill>
    <fill>
      <patternFill patternType="solid">
        <fgColor rgb="FFD9D9D9"/>
        <bgColor rgb="FFD9D9D9"/>
      </patternFill>
    </fill>
  </fills>
  <borders count="94">
    <border/>
    <border>
      <left/>
      <right/>
      <top/>
      <bottom/>
    </border>
    <border>
      <left/>
      <top/>
      <bottom/>
    </border>
    <border>
      <right style="thin">
        <color rgb="FF0094FF"/>
      </right>
      <top/>
      <bottom/>
    </border>
    <border>
      <left/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/>
      <top/>
      <bottom style="thin">
        <color rgb="FF0094FF"/>
      </bottom>
    </border>
    <border>
      <top/>
      <bottom style="thin">
        <color rgb="FF0094FF"/>
      </bottom>
    </border>
    <border>
      <right/>
      <top/>
      <bottom style="thin">
        <color rgb="FF0094FF"/>
      </bottom>
    </border>
    <border>
      <left/>
      <right/>
      <top/>
      <bottom style="thin">
        <color rgb="FFFFFFFF"/>
      </bottom>
    </border>
    <border>
      <left style="thin">
        <color rgb="FFFFFFFF"/>
      </left>
      <right style="thin">
        <color rgb="FF0094FF"/>
      </right>
      <top/>
      <bottom/>
    </border>
    <border>
      <right style="thin">
        <color rgb="FFFFFFFF"/>
      </right>
      <top style="thin">
        <color rgb="FFFFFFFF"/>
      </top>
      <bottom style="thin">
        <color rgb="FFFFFFFF"/>
      </bottom>
    </border>
    <border>
      <left/>
      <right/>
      <top style="thin">
        <color rgb="FF0094FF"/>
      </top>
      <bottom/>
    </border>
    <border>
      <left style="thin">
        <color rgb="FFFFFFFF"/>
      </left>
      <top style="thin">
        <color rgb="FFFFFFFF"/>
      </top>
      <bottom style="thin">
        <color rgb="FFFFFFFF"/>
      </bottom>
    </border>
    <border>
      <top style="thin">
        <color rgb="FFFFFFFF"/>
      </top>
      <bottom style="thin">
        <color rgb="FFFFFFFF"/>
      </bottom>
    </border>
    <border>
      <left style="thin">
        <color rgb="FFFFFFFF"/>
      </left>
      <top style="thin">
        <color rgb="FFFFFFFF"/>
      </top>
      <bottom/>
    </border>
    <border>
      <top style="thin">
        <color rgb="FFFFFFFF"/>
      </top>
      <bottom/>
    </border>
    <border>
      <right style="thin">
        <color rgb="FFFFFFFF"/>
      </right>
      <top style="thin">
        <color rgb="FFFFFFFF"/>
      </top>
      <bottom/>
    </border>
    <border>
      <top/>
      <bottom/>
    </border>
    <border>
      <right/>
      <top/>
      <bottom/>
    </border>
    <border>
      <left style="thin">
        <color rgb="FFB7B7B7"/>
      </left>
      <top style="thin">
        <color rgb="FFB7B7B7"/>
      </top>
      <bottom style="thin">
        <color rgb="FFB7B7B7"/>
      </bottom>
    </border>
    <border>
      <top style="thin">
        <color rgb="FFB7B7B7"/>
      </top>
      <bottom style="thin">
        <color rgb="FFB7B7B7"/>
      </bottom>
    </border>
    <border>
      <right style="thin">
        <color rgb="FFB7B7B7"/>
      </right>
      <top style="thin">
        <color rgb="FFB7B7B7"/>
      </top>
      <bottom style="thin">
        <color rgb="FFB7B7B7"/>
      </bottom>
    </border>
    <border>
      <left style="thin">
        <color rgb="FFB7B7B7"/>
      </left>
      <right style="thin">
        <color rgb="FFB7B7B7"/>
      </right>
      <top style="thin">
        <color rgb="FFB7B7B7"/>
      </top>
      <bottom style="thin">
        <color rgb="FFB7B7B7"/>
      </bottom>
    </border>
    <border>
      <left style="thin">
        <color rgb="FFB7B7B7"/>
      </left>
      <top style="thin">
        <color rgb="FFB7B7B7"/>
      </top>
      <bottom/>
    </border>
    <border>
      <top style="thin">
        <color rgb="FFB7B7B7"/>
      </top>
      <bottom/>
    </border>
    <border>
      <right style="thin">
        <color rgb="FFB7B7B7"/>
      </right>
      <top style="thin">
        <color rgb="FFB7B7B7"/>
      </top>
      <bottom/>
    </border>
    <border>
      <left style="thin">
        <color rgb="FFB7B7B7"/>
      </left>
      <right/>
      <top style="thin">
        <color rgb="FFB7B7B7"/>
      </top>
      <bottom style="thin">
        <color rgb="FFB7B7B7"/>
      </bottom>
    </border>
    <border>
      <left/>
      <right/>
      <top style="thin">
        <color rgb="FFB7B7B7"/>
      </top>
      <bottom style="thin">
        <color rgb="FFB7B7B7"/>
      </bottom>
    </border>
    <border>
      <left/>
      <right style="thin">
        <color rgb="FFB7B7B7"/>
      </right>
      <top style="thin">
        <color rgb="FFB7B7B7"/>
      </top>
      <bottom style="thin">
        <color rgb="FFB7B7B7"/>
      </bottom>
    </border>
    <border>
      <left style="medium">
        <color rgb="FFB7B7B7"/>
      </left>
      <right style="thin">
        <color rgb="FFB7B7B7"/>
      </right>
      <top style="medium">
        <color rgb="FFB7B7B7"/>
      </top>
    </border>
    <border>
      <left style="thin">
        <color rgb="FFB7B7B7"/>
      </left>
      <top style="medium">
        <color rgb="FFB7B7B7"/>
      </top>
      <bottom style="thin">
        <color rgb="FFB7B7B7"/>
      </bottom>
    </border>
    <border>
      <top style="medium">
        <color rgb="FFB7B7B7"/>
      </top>
      <bottom style="thin">
        <color rgb="FFB7B7B7"/>
      </bottom>
    </border>
    <border>
      <right style="thin">
        <color rgb="FFB7B7B7"/>
      </right>
      <top style="medium">
        <color rgb="FFB7B7B7"/>
      </top>
      <bottom style="thin">
        <color rgb="FFB7B7B7"/>
      </bottom>
    </border>
    <border>
      <left style="thin">
        <color rgb="FFB7B7B7"/>
      </left>
      <right style="thin">
        <color rgb="FFB7B7B7"/>
      </right>
      <top style="medium">
        <color rgb="FFB7B7B7"/>
      </top>
      <bottom style="thin">
        <color rgb="FFB7B7B7"/>
      </bottom>
    </border>
    <border>
      <left style="thin">
        <color rgb="FFB7B7B7"/>
      </left>
      <right style="medium">
        <color rgb="FFB7B7B7"/>
      </right>
      <top style="thin">
        <color rgb="FFB7B7B7"/>
      </top>
      <bottom style="thin">
        <color rgb="FFB7B7B7"/>
      </bottom>
    </border>
    <border>
      <left style="medium">
        <color rgb="FFB7B7B7"/>
      </left>
      <right style="thin">
        <color rgb="FFB7B7B7"/>
      </right>
      <bottom style="medium">
        <color rgb="FFB7B7B7"/>
      </bottom>
    </border>
    <border>
      <left style="thin">
        <color rgb="FFB7B7B7"/>
      </left>
      <top style="thin">
        <color rgb="FFB7B7B7"/>
      </top>
      <bottom style="medium">
        <color rgb="FFB7B7B7"/>
      </bottom>
    </border>
    <border>
      <top style="thin">
        <color rgb="FFB7B7B7"/>
      </top>
      <bottom style="medium">
        <color rgb="FFB7B7B7"/>
      </bottom>
    </border>
    <border>
      <right style="thin">
        <color rgb="FFB7B7B7"/>
      </right>
      <top style="thin">
        <color rgb="FFB7B7B7"/>
      </top>
      <bottom style="medium">
        <color rgb="FFB7B7B7"/>
      </bottom>
    </border>
    <border>
      <left style="thin">
        <color rgb="FFB7B7B7"/>
      </left>
      <right style="thin">
        <color rgb="FFB7B7B7"/>
      </right>
      <top style="thin">
        <color rgb="FFB7B7B7"/>
      </top>
      <bottom style="medium">
        <color rgb="FFB7B7B7"/>
      </bottom>
    </border>
    <border>
      <left style="thin">
        <color rgb="FFB7B7B7"/>
      </left>
      <right style="medium">
        <color rgb="FFB7B7B7"/>
      </right>
      <top style="thin">
        <color rgb="FFB7B7B7"/>
      </top>
      <bottom style="medium">
        <color rgb="FFB7B7B7"/>
      </bottom>
    </border>
    <border>
      <left style="medium">
        <color rgb="FFB7B7B7"/>
      </left>
      <right style="thin">
        <color rgb="FFB7B7B7"/>
      </right>
      <top style="medium">
        <color rgb="FFB7B7B7"/>
      </top>
      <bottom style="medium">
        <color rgb="FFB7B7B7"/>
      </bottom>
    </border>
    <border>
      <left/>
      <right style="thin">
        <color rgb="FF0094FF"/>
      </right>
      <top/>
      <bottom/>
    </border>
    <border>
      <left style="thin">
        <color rgb="FFB7B7B7"/>
      </left>
      <top style="medium">
        <color rgb="FFB7B7B7"/>
      </top>
      <bottom style="medium">
        <color rgb="FFB7B7B7"/>
      </bottom>
    </border>
    <border>
      <top style="medium">
        <color rgb="FFB7B7B7"/>
      </top>
      <bottom style="medium">
        <color rgb="FFB7B7B7"/>
      </bottom>
    </border>
    <border>
      <right style="thin">
        <color rgb="FFB7B7B7"/>
      </right>
      <top style="medium">
        <color rgb="FFB7B7B7"/>
      </top>
      <bottom style="medium">
        <color rgb="FFB7B7B7"/>
      </bottom>
    </border>
    <border>
      <left style="thin">
        <color rgb="FFB7B7B7"/>
      </left>
      <right style="thin">
        <color rgb="FFB7B7B7"/>
      </right>
      <top style="medium">
        <color rgb="FFB7B7B7"/>
      </top>
      <bottom style="medium">
        <color rgb="FFB7B7B7"/>
      </bottom>
    </border>
    <border>
      <left/>
      <right/>
      <top style="medium">
        <color rgb="FFFFFFFF"/>
      </top>
      <bottom/>
    </border>
    <border>
      <left style="thin">
        <color rgb="FFB7B7B7"/>
      </left>
      <right style="thin">
        <color rgb="FFB7B7B7"/>
      </right>
      <top style="thin">
        <color rgb="FFB7B7B7"/>
      </top>
    </border>
    <border>
      <left/>
      <right style="thin">
        <color rgb="FFFFFFFF"/>
      </right>
      <top style="thin">
        <color rgb="FFFFFFFF"/>
      </top>
    </border>
    <border>
      <left style="thin">
        <color rgb="FFB7B7B7"/>
      </left>
      <right style="thin">
        <color rgb="FFB7B7B7"/>
      </right>
    </border>
    <border>
      <left/>
      <right style="thin">
        <color rgb="FFFFFFFF"/>
      </right>
    </border>
    <border>
      <left style="thin">
        <color rgb="FFB7B7B7"/>
      </left>
      <right style="thin">
        <color rgb="FFB7B7B7"/>
      </right>
      <bottom style="thin">
        <color rgb="FFB7B7B7"/>
      </bottom>
    </border>
    <border>
      <left/>
      <right style="thin">
        <color rgb="FFFFFFFF"/>
      </right>
      <bottom style="thin">
        <color rgb="FFFFFFFF"/>
      </bottom>
    </border>
    <border>
      <left style="thin">
        <color rgb="FFB7B7B7"/>
      </left>
      <right style="thin">
        <color rgb="FFB7B7B7"/>
      </right>
      <top/>
      <bottom style="thin">
        <color rgb="FFB7B7B7"/>
      </bottom>
    </border>
    <border>
      <left style="thin">
        <color rgb="FFB7B7B7"/>
      </left>
      <right/>
      <top style="thin">
        <color rgb="FFB7B7B7"/>
      </top>
    </border>
    <border>
      <left style="thin">
        <color rgb="FFB7B7B7"/>
      </left>
      <right/>
      <bottom style="thin">
        <color rgb="FFB7B7B7"/>
      </bottom>
    </border>
    <border>
      <left style="thin">
        <color rgb="FFFFFFFF"/>
      </left>
      <right style="thin">
        <color rgb="FFFFFFFF"/>
      </right>
      <top/>
      <bottom/>
    </border>
    <border>
      <left style="thin">
        <color rgb="FFB7B7B7"/>
      </left>
      <top style="thin">
        <color rgb="FFB7B7B7"/>
      </top>
    </border>
    <border>
      <right style="thin">
        <color rgb="FFB7B7B7"/>
      </right>
      <top style="thin">
        <color rgb="FFB7B7B7"/>
      </top>
    </border>
    <border>
      <left style="thin">
        <color rgb="FFB7B7B7"/>
      </left>
      <bottom style="thin">
        <color rgb="FFB7B7B7"/>
      </bottom>
    </border>
    <border>
      <right style="thin">
        <color rgb="FFB7B7B7"/>
      </right>
      <bottom style="thin">
        <color rgb="FFB7B7B7"/>
      </bottom>
    </border>
    <border>
      <left style="thin">
        <color rgb="FFB7B7B7"/>
      </left>
    </border>
    <border>
      <right style="thin">
        <color rgb="FFB7B7B7"/>
      </right>
    </border>
    <border>
      <left/>
      <right style="thin">
        <color rgb="FFB7B7B7"/>
      </right>
      <top/>
      <bottom style="thin">
        <color rgb="FFB7B7B7"/>
      </bottom>
    </border>
    <border>
      <left style="thin">
        <color rgb="FFFFFFFF"/>
      </left>
      <right style="thin">
        <color rgb="FFFFFFFF"/>
      </right>
      <top/>
      <bottom style="thin">
        <color rgb="FFFFFFFF"/>
      </bottom>
    </border>
    <border>
      <left style="thin">
        <color rgb="FFFFFFFF"/>
      </left>
      <right style="thin">
        <color rgb="FFFFFFFF"/>
      </right>
      <top style="thin">
        <color rgb="FFFFFFFF"/>
      </top>
      <bottom/>
    </border>
    <border>
      <left/>
      <top style="thin">
        <color rgb="FFFFFFFF"/>
      </top>
      <bottom style="thin">
        <color rgb="FFFFFFFF"/>
      </bottom>
    </border>
    <border>
      <left style="thin">
        <color rgb="FF0094FF"/>
      </left>
      <right style="thin">
        <color rgb="FF0094FF"/>
      </right>
      <top style="thin">
        <color rgb="FF0094FF"/>
      </top>
      <bottom style="thin">
        <color rgb="FF0094FF"/>
      </bottom>
    </border>
    <border>
      <left style="thin">
        <color rgb="FF0094FF"/>
      </left>
      <top style="thin">
        <color rgb="FF0094FF"/>
      </top>
      <bottom style="thin">
        <color rgb="FF0094FF"/>
      </bottom>
    </border>
    <border>
      <right style="thin">
        <color rgb="FF0094FF"/>
      </right>
      <top style="thin">
        <color rgb="FF0094FF"/>
      </top>
      <bottom style="thin">
        <color rgb="FF0094FF"/>
      </bottom>
    </border>
    <border>
      <left/>
      <right style="thin">
        <color rgb="FFFFFFFF"/>
      </right>
      <top/>
      <bottom style="thin">
        <color rgb="FFFFFFFF"/>
      </bottom>
    </border>
    <border>
      <left style="thin">
        <color rgb="FFFFFFFF"/>
      </left>
      <top style="thin">
        <color rgb="FFFFFFFF"/>
      </top>
      <bottom style="thin">
        <color rgb="FF0094FF"/>
      </bottom>
    </border>
    <border>
      <top style="thin">
        <color rgb="FFFFFFFF"/>
      </top>
      <bottom style="thin">
        <color rgb="FF0094FF"/>
      </bottom>
    </border>
    <border>
      <right style="thin">
        <color rgb="FFFFFFFF"/>
      </right>
      <top style="thin">
        <color rgb="FFFFFFFF"/>
      </top>
      <bottom style="thin">
        <color rgb="FF0094FF"/>
      </bottom>
    </border>
    <border>
      <left style="thin">
        <color rgb="FFFFFFFF"/>
      </left>
      <right style="thin">
        <color rgb="FF0094FF"/>
      </right>
      <top/>
      <bottom style="thin">
        <color rgb="FFFFFFFF"/>
      </bottom>
    </border>
    <border>
      <left/>
      <right style="thin">
        <color rgb="FF0094FF"/>
      </right>
      <top style="thin">
        <color rgb="FF0094FF"/>
      </top>
      <bottom/>
    </border>
    <border>
      <left/>
      <right/>
      <top style="thin">
        <color rgb="FFFFFFFF"/>
      </top>
      <bottom style="thin">
        <color rgb="FFFFFFFF"/>
      </bottom>
    </border>
    <border>
      <left style="thin">
        <color rgb="FFFFFFFF"/>
      </left>
      <right style="thin">
        <color rgb="FF0094FF"/>
      </right>
      <top style="thin">
        <color rgb="FFFFFFFF"/>
      </top>
      <bottom style="thin">
        <color rgb="FFFFFFFF"/>
      </bottom>
    </border>
    <border>
      <left style="thin">
        <color rgb="FFFFFFFF"/>
      </left>
      <right style="thin">
        <color rgb="FFFFFFFF"/>
      </right>
      <top style="thin">
        <color rgb="FFFFFFFF"/>
      </top>
    </border>
    <border>
      <left style="thin">
        <color rgb="FFB7B7B7"/>
      </left>
      <top/>
      <bottom/>
    </border>
    <border>
      <right style="thin">
        <color rgb="FFB7B7B7"/>
      </right>
      <top/>
      <bottom/>
    </border>
    <border>
      <left/>
      <right/>
      <top style="thin">
        <color rgb="FFFFFFFF"/>
      </top>
      <bottom/>
    </border>
    <border>
      <left/>
      <right style="thin">
        <color rgb="FFFFFFFF"/>
      </right>
      <top style="thin">
        <color rgb="FFFFFFFF"/>
      </top>
      <bottom/>
    </border>
    <border>
      <left style="thin">
        <color rgb="FFFFFFFF"/>
      </left>
      <right style="thin">
        <color rgb="FF0094FF"/>
      </right>
      <top style="thin">
        <color rgb="FFFFFFFF"/>
      </top>
      <bottom/>
    </border>
    <border>
      <right style="thin">
        <color theme="0"/>
      </right>
      <bottom style="thin">
        <color theme="0"/>
      </bottom>
    </border>
    <border>
      <left/>
      <right/>
      <top/>
      <bottom style="thin">
        <color rgb="FF0094FF"/>
      </bottom>
    </border>
    <border>
      <left style="thin">
        <color rgb="FF0094FF"/>
      </left>
      <right style="thin">
        <color rgb="FF0094FF"/>
      </right>
      <top/>
      <bottom style="thin">
        <color rgb="FF0094FF"/>
      </bottom>
    </border>
    <border>
      <left style="thin">
        <color rgb="FF0094FF"/>
      </left>
      <top/>
      <bottom style="thin">
        <color rgb="FF0094FF"/>
      </bottom>
    </border>
    <border>
      <right style="thin">
        <color rgb="FF0094FF"/>
      </right>
      <top/>
      <bottom style="thin">
        <color rgb="FF0094FF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214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vertical="center"/>
    </xf>
    <xf borderId="1" fillId="2" fontId="1" numFmtId="0" xfId="0" applyAlignment="1" applyBorder="1" applyFont="1">
      <alignment horizontal="center" vertical="center"/>
    </xf>
    <xf borderId="2" fillId="2" fontId="1" numFmtId="0" xfId="0" applyAlignment="1" applyBorder="1" applyFont="1">
      <alignment horizontal="center" vertical="center"/>
    </xf>
    <xf borderId="3" fillId="0" fontId="2" numFmtId="0" xfId="0" applyBorder="1" applyFont="1"/>
    <xf borderId="4" fillId="3" fontId="1" numFmtId="0" xfId="0" applyAlignment="1" applyBorder="1" applyFill="1" applyFont="1">
      <alignment vertical="center"/>
    </xf>
    <xf borderId="5" fillId="0" fontId="1" numFmtId="0" xfId="0" applyAlignment="1" applyBorder="1" applyFont="1">
      <alignment vertical="center"/>
    </xf>
    <xf borderId="1" fillId="3" fontId="1" numFmtId="0" xfId="0" applyAlignment="1" applyBorder="1" applyFont="1">
      <alignment vertical="center"/>
    </xf>
    <xf borderId="6" fillId="3" fontId="3" numFmtId="0" xfId="0" applyAlignment="1" applyBorder="1" applyFont="1">
      <alignment horizontal="center" vertical="center"/>
    </xf>
    <xf borderId="7" fillId="0" fontId="2" numFmtId="0" xfId="0" applyBorder="1" applyFont="1"/>
    <xf borderId="8" fillId="0" fontId="2" numFmtId="0" xfId="0" applyBorder="1" applyFont="1"/>
    <xf borderId="9" fillId="3" fontId="1" numFmtId="0" xfId="0" applyAlignment="1" applyBorder="1" applyFont="1">
      <alignment horizontal="center" vertical="center"/>
    </xf>
    <xf borderId="10" fillId="2" fontId="1" numFmtId="0" xfId="0" applyAlignment="1" applyBorder="1" applyFont="1">
      <alignment vertical="center"/>
    </xf>
    <xf borderId="11" fillId="0" fontId="1" numFmtId="0" xfId="0" applyAlignment="1" applyBorder="1" applyFont="1">
      <alignment vertical="center"/>
    </xf>
    <xf borderId="5" fillId="0" fontId="4" numFmtId="0" xfId="0" applyBorder="1" applyFont="1"/>
    <xf borderId="12" fillId="3" fontId="1" numFmtId="0" xfId="0" applyAlignment="1" applyBorder="1" applyFont="1">
      <alignment vertical="center"/>
    </xf>
    <xf borderId="12" fillId="3" fontId="1" numFmtId="0" xfId="0" applyAlignment="1" applyBorder="1" applyFont="1">
      <alignment horizontal="center" vertical="center"/>
    </xf>
    <xf borderId="1" fillId="3" fontId="1" numFmtId="0" xfId="0" applyAlignment="1" applyBorder="1" applyFont="1">
      <alignment horizontal="center" vertical="center"/>
    </xf>
    <xf borderId="13" fillId="3" fontId="1" numFmtId="0" xfId="0" applyAlignment="1" applyBorder="1" applyFont="1">
      <alignment vertical="center"/>
    </xf>
    <xf borderId="14" fillId="0" fontId="2" numFmtId="0" xfId="0" applyBorder="1" applyFont="1"/>
    <xf borderId="11" fillId="0" fontId="2" numFmtId="0" xfId="0" applyBorder="1" applyFont="1"/>
    <xf borderId="13" fillId="4" fontId="5" numFmtId="164" xfId="0" applyAlignment="1" applyBorder="1" applyFill="1" applyFont="1" applyNumberFormat="1">
      <alignment horizontal="left" vertical="center"/>
    </xf>
    <xf borderId="13" fillId="3" fontId="1" numFmtId="0" xfId="0" applyAlignment="1" applyBorder="1" applyFont="1">
      <alignment horizontal="center" vertical="center"/>
    </xf>
    <xf borderId="15" fillId="3" fontId="1" numFmtId="0" xfId="0" applyAlignment="1" applyBorder="1" applyFont="1">
      <alignment vertical="center"/>
    </xf>
    <xf borderId="16" fillId="0" fontId="2" numFmtId="0" xfId="0" applyBorder="1" applyFont="1"/>
    <xf borderId="17" fillId="0" fontId="2" numFmtId="0" xfId="0" applyBorder="1" applyFont="1"/>
    <xf borderId="2" fillId="5" fontId="6" numFmtId="0" xfId="0" applyAlignment="1" applyBorder="1" applyFill="1" applyFont="1">
      <alignment horizontal="center" shrinkToFit="0" vertical="center" wrapText="1"/>
    </xf>
    <xf borderId="18" fillId="0" fontId="2" numFmtId="0" xfId="0" applyBorder="1" applyFont="1"/>
    <xf borderId="19" fillId="0" fontId="2" numFmtId="0" xfId="0" applyBorder="1" applyFont="1"/>
    <xf borderId="1" fillId="5" fontId="6" numFmtId="0" xfId="0" applyAlignment="1" applyBorder="1" applyFont="1">
      <alignment horizontal="center" shrinkToFit="0" vertical="center" wrapText="1"/>
    </xf>
    <xf borderId="20" fillId="3" fontId="5" numFmtId="0" xfId="0" applyAlignment="1" applyBorder="1" applyFont="1">
      <alignment horizontal="left" vertical="center"/>
    </xf>
    <xf borderId="21" fillId="0" fontId="2" numFmtId="0" xfId="0" applyBorder="1" applyFont="1"/>
    <xf borderId="22" fillId="0" fontId="2" numFmtId="0" xfId="0" applyBorder="1" applyFont="1"/>
    <xf borderId="23" fillId="4" fontId="5" numFmtId="165" xfId="0" applyAlignment="1" applyBorder="1" applyFont="1" applyNumberFormat="1">
      <alignment horizontal="center" vertical="center"/>
    </xf>
    <xf borderId="23" fillId="6" fontId="5" numFmtId="165" xfId="0" applyAlignment="1" applyBorder="1" applyFill="1" applyFont="1" applyNumberFormat="1">
      <alignment horizontal="center" vertical="center"/>
    </xf>
    <xf borderId="20" fillId="7" fontId="7" numFmtId="0" xfId="0" applyAlignment="1" applyBorder="1" applyFill="1" applyFont="1">
      <alignment horizontal="left" vertical="center"/>
    </xf>
    <xf borderId="23" fillId="7" fontId="7" numFmtId="0" xfId="0" applyAlignment="1" applyBorder="1" applyFont="1">
      <alignment horizontal="center" vertical="center"/>
    </xf>
    <xf borderId="23" fillId="7" fontId="7" numFmtId="164" xfId="0" applyAlignment="1" applyBorder="1" applyFont="1" applyNumberFormat="1">
      <alignment vertical="center"/>
    </xf>
    <xf borderId="1" fillId="3" fontId="7" numFmtId="0" xfId="0" applyAlignment="1" applyBorder="1" applyFont="1">
      <alignment vertical="center"/>
    </xf>
    <xf borderId="1" fillId="2" fontId="1" numFmtId="0" xfId="0" applyAlignment="1" applyBorder="1" applyFont="1">
      <alignment shrinkToFit="0" vertical="center" wrapText="1"/>
    </xf>
    <xf borderId="1" fillId="3" fontId="1" numFmtId="0" xfId="0" applyAlignment="1" applyBorder="1" applyFont="1">
      <alignment shrinkToFit="0" vertical="center" wrapText="1"/>
    </xf>
    <xf borderId="1" fillId="3" fontId="1" numFmtId="164" xfId="0" applyAlignment="1" applyBorder="1" applyFont="1" applyNumberFormat="1">
      <alignment vertical="center"/>
    </xf>
    <xf borderId="24" fillId="8" fontId="8" numFmtId="0" xfId="0" applyAlignment="1" applyBorder="1" applyFill="1" applyFont="1">
      <alignment horizontal="center" vertical="center"/>
    </xf>
    <xf borderId="25" fillId="0" fontId="2" numFmtId="0" xfId="0" applyBorder="1" applyFont="1"/>
    <xf borderId="26" fillId="0" fontId="2" numFmtId="0" xfId="0" applyBorder="1" applyFont="1"/>
    <xf borderId="5" fillId="0" fontId="9" numFmtId="0" xfId="0" applyAlignment="1" applyBorder="1" applyFont="1">
      <alignment vertical="center"/>
    </xf>
    <xf borderId="27" fillId="5" fontId="6" numFmtId="0" xfId="0" applyAlignment="1" applyBorder="1" applyFont="1">
      <alignment horizontal="center" shrinkToFit="0" vertical="center" wrapText="1"/>
    </xf>
    <xf borderId="28" fillId="5" fontId="6" numFmtId="0" xfId="0" applyAlignment="1" applyBorder="1" applyFont="1">
      <alignment horizontal="center" shrinkToFit="0" vertical="center" wrapText="1"/>
    </xf>
    <xf borderId="29" fillId="5" fontId="6" numFmtId="0" xfId="0" applyAlignment="1" applyBorder="1" applyFont="1">
      <alignment horizontal="center" shrinkToFit="0" vertical="center" wrapText="1"/>
    </xf>
    <xf borderId="10" fillId="2" fontId="10" numFmtId="0" xfId="0" applyBorder="1" applyFont="1"/>
    <xf borderId="30" fillId="6" fontId="11" numFmtId="0" xfId="0" applyAlignment="1" applyBorder="1" applyFont="1">
      <alignment horizontal="left" vertical="center"/>
    </xf>
    <xf borderId="31" fillId="3" fontId="5" numFmtId="0" xfId="0" applyAlignment="1" applyBorder="1" applyFont="1">
      <alignment horizontal="left" vertical="center"/>
    </xf>
    <xf borderId="32" fillId="0" fontId="2" numFmtId="0" xfId="0" applyBorder="1" applyFont="1"/>
    <xf borderId="33" fillId="0" fontId="2" numFmtId="0" xfId="0" applyBorder="1" applyFont="1"/>
    <xf borderId="34" fillId="3" fontId="5" numFmtId="0" xfId="0" applyAlignment="1" applyBorder="1" applyFont="1">
      <alignment horizontal="center" vertical="center"/>
    </xf>
    <xf borderId="34" fillId="4" fontId="5" numFmtId="165" xfId="0" applyAlignment="1" applyBorder="1" applyFont="1" applyNumberFormat="1">
      <alignment horizontal="center" vertical="center"/>
    </xf>
    <xf borderId="34" fillId="0" fontId="5" numFmtId="165" xfId="0" applyAlignment="1" applyBorder="1" applyFont="1" applyNumberFormat="1">
      <alignment horizontal="center" vertical="center"/>
    </xf>
    <xf borderId="22" fillId="0" fontId="5" numFmtId="165" xfId="0" applyAlignment="1" applyBorder="1" applyFont="1" applyNumberFormat="1">
      <alignment horizontal="center" vertical="center"/>
    </xf>
    <xf borderId="35" fillId="0" fontId="5" numFmtId="165" xfId="0" applyAlignment="1" applyBorder="1" applyFont="1" applyNumberFormat="1">
      <alignment horizontal="center" vertical="center"/>
    </xf>
    <xf borderId="10" fillId="2" fontId="1" numFmtId="0" xfId="0" applyAlignment="1" applyBorder="1" applyFont="1">
      <alignment shrinkToFit="0" vertical="center" wrapText="1"/>
    </xf>
    <xf borderId="4" fillId="3" fontId="1" numFmtId="0" xfId="0" applyAlignment="1" applyBorder="1" applyFont="1">
      <alignment shrinkToFit="0" vertical="center" wrapText="1"/>
    </xf>
    <xf borderId="5" fillId="0" fontId="1" numFmtId="0" xfId="0" applyAlignment="1" applyBorder="1" applyFont="1">
      <alignment shrinkToFit="0" vertical="center" wrapText="1"/>
    </xf>
    <xf borderId="36" fillId="0" fontId="2" numFmtId="0" xfId="0" applyBorder="1" applyFont="1"/>
    <xf borderId="37" fillId="3" fontId="5" numFmtId="0" xfId="0" applyAlignment="1" applyBorder="1" applyFont="1">
      <alignment horizontal="left" vertical="center"/>
    </xf>
    <xf borderId="38" fillId="0" fontId="2" numFmtId="0" xfId="0" applyBorder="1" applyFont="1"/>
    <xf borderId="39" fillId="0" fontId="2" numFmtId="0" xfId="0" applyBorder="1" applyFont="1"/>
    <xf borderId="40" fillId="3" fontId="5" numFmtId="0" xfId="0" applyAlignment="1" applyBorder="1" applyFont="1">
      <alignment horizontal="center" vertical="center"/>
    </xf>
    <xf borderId="40" fillId="4" fontId="5" numFmtId="165" xfId="0" applyAlignment="1" applyBorder="1" applyFont="1" applyNumberFormat="1">
      <alignment horizontal="center" vertical="center"/>
    </xf>
    <xf borderId="40" fillId="0" fontId="5" numFmtId="165" xfId="0" applyAlignment="1" applyBorder="1" applyFont="1" applyNumberFormat="1">
      <alignment horizontal="center" vertical="center"/>
    </xf>
    <xf borderId="41" fillId="0" fontId="5" numFmtId="165" xfId="0" applyAlignment="1" applyBorder="1" applyFont="1" applyNumberFormat="1">
      <alignment horizontal="center" vertical="center"/>
    </xf>
    <xf borderId="42" fillId="3" fontId="5" numFmtId="0" xfId="0" applyAlignment="1" applyBorder="1" applyFont="1">
      <alignment horizontal="left" vertical="center"/>
    </xf>
    <xf borderId="43" fillId="2" fontId="1" numFmtId="0" xfId="0" applyAlignment="1" applyBorder="1" applyFont="1">
      <alignment shrinkToFit="0" vertical="center" wrapText="1"/>
    </xf>
    <xf borderId="42" fillId="3" fontId="5" numFmtId="0" xfId="0" applyAlignment="1" applyBorder="1" applyFont="1">
      <alignment horizontal="left" shrinkToFit="0" vertical="center" wrapText="1"/>
    </xf>
    <xf borderId="44" fillId="3" fontId="5" numFmtId="0" xfId="0" applyAlignment="1" applyBorder="1" applyFont="1">
      <alignment horizontal="left" vertical="center"/>
    </xf>
    <xf borderId="45" fillId="0" fontId="2" numFmtId="0" xfId="0" applyBorder="1" applyFont="1"/>
    <xf borderId="46" fillId="0" fontId="2" numFmtId="0" xfId="0" applyBorder="1" applyFont="1"/>
    <xf borderId="47" fillId="3" fontId="5" numFmtId="0" xfId="0" applyAlignment="1" applyBorder="1" applyFont="1">
      <alignment horizontal="center" vertical="center"/>
    </xf>
    <xf borderId="47" fillId="4" fontId="5" numFmtId="165" xfId="0" applyAlignment="1" applyBorder="1" applyFont="1" applyNumberFormat="1">
      <alignment horizontal="center" vertical="center"/>
    </xf>
    <xf borderId="48" fillId="3" fontId="1" numFmtId="0" xfId="0" applyAlignment="1" applyBorder="1" applyFont="1">
      <alignment vertical="center"/>
    </xf>
    <xf borderId="49" fillId="3" fontId="5" numFmtId="0" xfId="0" applyAlignment="1" applyBorder="1" applyFont="1">
      <alignment horizontal="left" vertical="center"/>
    </xf>
    <xf borderId="29" fillId="6" fontId="5" numFmtId="165" xfId="0" applyAlignment="1" applyBorder="1" applyFont="1" applyNumberFormat="1">
      <alignment horizontal="center" vertical="center"/>
    </xf>
    <xf borderId="50" fillId="3" fontId="1" numFmtId="164" xfId="0" applyAlignment="1" applyBorder="1" applyFont="1" applyNumberFormat="1">
      <alignment vertical="center"/>
    </xf>
    <xf borderId="10" fillId="2" fontId="12" numFmtId="0" xfId="0" applyAlignment="1" applyBorder="1" applyFont="1">
      <alignment horizontal="center" shrinkToFit="0" vertical="center" wrapText="1"/>
    </xf>
    <xf borderId="51" fillId="0" fontId="2" numFmtId="0" xfId="0" applyBorder="1" applyFont="1"/>
    <xf borderId="23" fillId="3" fontId="5" numFmtId="0" xfId="0" applyAlignment="1" applyBorder="1" applyFont="1">
      <alignment horizontal="center" vertical="center"/>
    </xf>
    <xf borderId="27" fillId="4" fontId="5" numFmtId="165" xfId="0" applyAlignment="1" applyBorder="1" applyFont="1" applyNumberFormat="1">
      <alignment horizontal="center" vertical="center"/>
    </xf>
    <xf borderId="52" fillId="0" fontId="2" numFmtId="0" xfId="0" applyBorder="1" applyFont="1"/>
    <xf borderId="53" fillId="0" fontId="2" numFmtId="0" xfId="0" applyBorder="1" applyFont="1"/>
    <xf borderId="54" fillId="0" fontId="2" numFmtId="0" xfId="0" applyBorder="1" applyFont="1"/>
    <xf borderId="20" fillId="5" fontId="7" numFmtId="0" xfId="0" applyAlignment="1" applyBorder="1" applyFont="1">
      <alignment vertical="center"/>
    </xf>
    <xf borderId="23" fillId="5" fontId="7" numFmtId="3" xfId="0" applyAlignment="1" applyBorder="1" applyFont="1" applyNumberFormat="1">
      <alignment horizontal="center" vertical="center"/>
    </xf>
    <xf borderId="55" fillId="5" fontId="7" numFmtId="165" xfId="0" applyAlignment="1" applyBorder="1" applyFont="1" applyNumberFormat="1">
      <alignment horizontal="center" vertical="center"/>
    </xf>
    <xf borderId="11" fillId="0" fontId="4" numFmtId="0" xfId="0" applyBorder="1" applyFont="1"/>
    <xf borderId="20" fillId="0" fontId="13" numFmtId="0" xfId="0" applyAlignment="1" applyBorder="1" applyFont="1">
      <alignment vertical="center"/>
    </xf>
    <xf borderId="23" fillId="0" fontId="5" numFmtId="165" xfId="0" applyAlignment="1" applyBorder="1" applyFont="1" applyNumberFormat="1">
      <alignment horizontal="center" vertical="center"/>
    </xf>
    <xf borderId="5" fillId="0" fontId="14" numFmtId="0" xfId="0" applyBorder="1" applyFont="1"/>
    <xf borderId="23" fillId="4" fontId="5" numFmtId="165" xfId="0" applyAlignment="1" applyBorder="1" applyFont="1" applyNumberFormat="1">
      <alignment horizontal="center" readingOrder="0" vertical="center"/>
    </xf>
    <xf borderId="10" fillId="2" fontId="1" numFmtId="0" xfId="0" applyAlignment="1" applyBorder="1" applyFont="1">
      <alignment horizontal="left" shrinkToFit="0" vertical="center" wrapText="1"/>
    </xf>
    <xf borderId="20" fillId="3" fontId="5" numFmtId="0" xfId="0" applyAlignment="1" applyBorder="1" applyFont="1">
      <alignment horizontal="left" readingOrder="0" vertical="center"/>
    </xf>
    <xf borderId="20" fillId="6" fontId="5" numFmtId="0" xfId="0" applyAlignment="1" applyBorder="1" applyFont="1">
      <alignment horizontal="left" vertical="center"/>
    </xf>
    <xf borderId="23" fillId="6" fontId="5" numFmtId="0" xfId="0" applyAlignment="1" applyBorder="1" applyFont="1">
      <alignment horizontal="center" vertical="center"/>
    </xf>
    <xf borderId="23" fillId="5" fontId="7" numFmtId="165" xfId="0" applyAlignment="1" applyBorder="1" applyFont="1" applyNumberFormat="1">
      <alignment horizontal="center" vertical="center"/>
    </xf>
    <xf borderId="1" fillId="3" fontId="15" numFmtId="0" xfId="0" applyAlignment="1" applyBorder="1" applyFont="1">
      <alignment vertical="center"/>
    </xf>
    <xf borderId="56" fillId="3" fontId="5" numFmtId="0" xfId="0" applyAlignment="1" applyBorder="1" applyFont="1">
      <alignment horizontal="left" shrinkToFit="0" vertical="center" wrapText="1"/>
    </xf>
    <xf borderId="29" fillId="3" fontId="5" numFmtId="0" xfId="0" applyAlignment="1" applyBorder="1" applyFont="1">
      <alignment horizontal="center" vertical="center"/>
    </xf>
    <xf borderId="57" fillId="0" fontId="2" numFmtId="0" xfId="0" applyBorder="1" applyFont="1"/>
    <xf borderId="23" fillId="3" fontId="5" numFmtId="0" xfId="0" applyAlignment="1" applyBorder="1" applyFont="1">
      <alignment horizontal="left" shrinkToFit="0" vertical="center" wrapText="1"/>
    </xf>
    <xf borderId="34" fillId="4" fontId="5" numFmtId="165" xfId="0" applyAlignment="1" applyBorder="1" applyFont="1" applyNumberFormat="1">
      <alignment horizontal="center" readingOrder="0" vertical="center"/>
    </xf>
    <xf borderId="23" fillId="3" fontId="5" numFmtId="0" xfId="0" applyAlignment="1" applyBorder="1" applyFont="1">
      <alignment horizontal="left" vertical="center"/>
    </xf>
    <xf borderId="23" fillId="0" fontId="5" numFmtId="165" xfId="0" applyAlignment="1" applyBorder="1" applyFont="1" applyNumberFormat="1">
      <alignment horizontal="center" readingOrder="0" vertical="center"/>
    </xf>
    <xf borderId="22" fillId="0" fontId="5" numFmtId="165" xfId="0" applyAlignment="1" applyBorder="1" applyFont="1" applyNumberFormat="1">
      <alignment horizontal="center" readingOrder="0" vertical="center"/>
    </xf>
    <xf borderId="23" fillId="7" fontId="7" numFmtId="165" xfId="0" applyAlignment="1" applyBorder="1" applyFont="1" applyNumberFormat="1">
      <alignment horizontal="center" vertical="center"/>
    </xf>
    <xf borderId="13" fillId="0" fontId="16" numFmtId="0" xfId="0" applyBorder="1" applyFont="1"/>
    <xf borderId="58" fillId="3" fontId="1" numFmtId="0" xfId="0" applyAlignment="1" applyBorder="1" applyFont="1">
      <alignment horizontal="left" vertical="center"/>
    </xf>
    <xf borderId="58" fillId="3" fontId="1" numFmtId="165" xfId="0" applyAlignment="1" applyBorder="1" applyFont="1" applyNumberFormat="1">
      <alignment horizontal="center" vertical="center"/>
    </xf>
    <xf borderId="58" fillId="3" fontId="1" numFmtId="0" xfId="0" applyAlignment="1" applyBorder="1" applyFont="1">
      <alignment horizontal="center" vertical="center"/>
    </xf>
    <xf borderId="58" fillId="3" fontId="1" numFmtId="164" xfId="0" applyAlignment="1" applyBorder="1" applyFont="1" applyNumberFormat="1">
      <alignment horizontal="center" vertical="center"/>
    </xf>
    <xf borderId="20" fillId="5" fontId="6" numFmtId="0" xfId="0" applyAlignment="1" applyBorder="1" applyFont="1">
      <alignment horizontal="center" shrinkToFit="0" vertical="center" wrapText="1"/>
    </xf>
    <xf borderId="23" fillId="5" fontId="6" numFmtId="0" xfId="0" applyAlignment="1" applyBorder="1" applyFont="1">
      <alignment horizontal="center" shrinkToFit="0" vertical="center" wrapText="1"/>
    </xf>
    <xf borderId="1" fillId="3" fontId="1" numFmtId="0" xfId="0" applyAlignment="1" applyBorder="1" applyFont="1">
      <alignment horizontal="left" shrinkToFit="0" vertical="center" wrapText="1"/>
    </xf>
    <xf borderId="59" fillId="3" fontId="5" numFmtId="0" xfId="0" applyAlignment="1" applyBorder="1" applyFont="1">
      <alignment horizontal="left" vertical="center"/>
    </xf>
    <xf borderId="60" fillId="0" fontId="2" numFmtId="0" xfId="0" applyBorder="1" applyFont="1"/>
    <xf borderId="20" fillId="6" fontId="5" numFmtId="0" xfId="0" applyAlignment="1" applyBorder="1" applyFont="1">
      <alignment vertical="center"/>
    </xf>
    <xf borderId="23" fillId="6" fontId="5" numFmtId="3" xfId="0" applyAlignment="1" applyBorder="1" applyFont="1" applyNumberFormat="1">
      <alignment horizontal="center" vertical="center"/>
    </xf>
    <xf borderId="23" fillId="4" fontId="5" numFmtId="166" xfId="0" applyAlignment="1" applyBorder="1" applyFont="1" applyNumberFormat="1">
      <alignment horizontal="right" vertical="center"/>
    </xf>
    <xf borderId="23" fillId="3" fontId="5" numFmtId="164" xfId="0" applyAlignment="1" applyBorder="1" applyFont="1" applyNumberFormat="1">
      <alignment vertical="center"/>
    </xf>
    <xf borderId="61" fillId="0" fontId="2" numFmtId="0" xfId="0" applyBorder="1" applyFont="1"/>
    <xf borderId="62" fillId="0" fontId="2" numFmtId="0" xfId="0" applyBorder="1" applyFont="1"/>
    <xf borderId="20" fillId="5" fontId="7" numFmtId="0" xfId="0" applyAlignment="1" applyBorder="1" applyFont="1">
      <alignment horizontal="left" vertical="center"/>
    </xf>
    <xf borderId="23" fillId="5" fontId="7" numFmtId="164" xfId="0" applyAlignment="1" applyBorder="1" applyFont="1" applyNumberFormat="1">
      <alignment horizontal="center" vertical="center"/>
    </xf>
    <xf borderId="23" fillId="3" fontId="5" numFmtId="3" xfId="0" applyAlignment="1" applyBorder="1" applyFont="1" applyNumberFormat="1">
      <alignment horizontal="center" vertical="center"/>
    </xf>
    <xf borderId="20" fillId="3" fontId="17" numFmtId="0" xfId="0" applyAlignment="1" applyBorder="1" applyFont="1">
      <alignment horizontal="center" vertical="center"/>
    </xf>
    <xf borderId="20" fillId="5" fontId="5" numFmtId="0" xfId="0" applyAlignment="1" applyBorder="1" applyFont="1">
      <alignment horizontal="left" vertical="center"/>
    </xf>
    <xf borderId="23" fillId="5" fontId="5" numFmtId="3" xfId="0" applyAlignment="1" applyBorder="1" applyFont="1" applyNumberFormat="1">
      <alignment horizontal="center" vertical="center"/>
    </xf>
    <xf borderId="23" fillId="5" fontId="5" numFmtId="164" xfId="0" applyAlignment="1" applyBorder="1" applyFont="1" applyNumberFormat="1">
      <alignment horizontal="center" vertical="center"/>
    </xf>
    <xf borderId="63" fillId="0" fontId="2" numFmtId="0" xfId="0" applyBorder="1" applyFont="1"/>
    <xf borderId="64" fillId="0" fontId="2" numFmtId="0" xfId="0" applyBorder="1" applyFont="1"/>
    <xf borderId="59" fillId="6" fontId="5" numFmtId="0" xfId="0" applyAlignment="1" applyBorder="1" applyFont="1">
      <alignment horizontal="left" vertical="center"/>
    </xf>
    <xf borderId="29" fillId="4" fontId="5" numFmtId="166" xfId="0" applyAlignment="1" applyBorder="1" applyFont="1" applyNumberFormat="1">
      <alignment horizontal="right" vertical="center"/>
    </xf>
    <xf borderId="1" fillId="3" fontId="1" numFmtId="3" xfId="0" applyAlignment="1" applyBorder="1" applyFont="1" applyNumberFormat="1">
      <alignment vertical="center"/>
    </xf>
    <xf borderId="55" fillId="4" fontId="5" numFmtId="166" xfId="0" applyAlignment="1" applyBorder="1" applyFont="1" applyNumberFormat="1">
      <alignment horizontal="right" vertical="center"/>
    </xf>
    <xf borderId="65" fillId="4" fontId="5" numFmtId="166" xfId="0" applyAlignment="1" applyBorder="1" applyFont="1" applyNumberFormat="1">
      <alignment horizontal="right" vertical="center"/>
    </xf>
    <xf borderId="23" fillId="7" fontId="7" numFmtId="164" xfId="0" applyAlignment="1" applyBorder="1" applyFont="1" applyNumberFormat="1">
      <alignment horizontal="center" vertical="center"/>
    </xf>
    <xf borderId="1" fillId="3" fontId="1" numFmtId="2" xfId="0" applyAlignment="1" applyBorder="1" applyFont="1" applyNumberFormat="1">
      <alignment vertical="center"/>
    </xf>
    <xf borderId="1" fillId="3" fontId="9" numFmtId="0" xfId="0" applyAlignment="1" applyBorder="1" applyFont="1">
      <alignment shrinkToFit="0" vertical="center" wrapText="1"/>
    </xf>
    <xf borderId="5" fillId="0" fontId="16" numFmtId="0" xfId="0" applyBorder="1" applyFont="1"/>
    <xf borderId="1" fillId="3" fontId="9" numFmtId="0" xfId="0" applyAlignment="1" applyBorder="1" applyFont="1">
      <alignment vertical="center"/>
    </xf>
    <xf borderId="1" fillId="3" fontId="9" numFmtId="2" xfId="0" applyAlignment="1" applyBorder="1" applyFont="1" applyNumberFormat="1">
      <alignment horizontal="center" vertical="center"/>
    </xf>
    <xf borderId="1" fillId="3" fontId="9" numFmtId="164" xfId="0" applyAlignment="1" applyBorder="1" applyFont="1" applyNumberFormat="1">
      <alignment vertical="center"/>
    </xf>
    <xf borderId="1" fillId="3" fontId="9" numFmtId="164" xfId="0" applyAlignment="1" applyBorder="1" applyFont="1" applyNumberFormat="1">
      <alignment horizontal="center" vertical="center"/>
    </xf>
    <xf borderId="1" fillId="3" fontId="9" numFmtId="167" xfId="0" applyAlignment="1" applyBorder="1" applyFont="1" applyNumberFormat="1">
      <alignment vertical="center"/>
    </xf>
    <xf borderId="20" fillId="3" fontId="5" numFmtId="0" xfId="0" applyAlignment="1" applyBorder="1" applyFont="1">
      <alignment horizontal="left" shrinkToFit="0" vertical="center" wrapText="1"/>
    </xf>
    <xf borderId="23" fillId="3" fontId="5" numFmtId="1" xfId="0" applyAlignment="1" applyBorder="1" applyFont="1" applyNumberFormat="1">
      <alignment horizontal="center" vertical="center"/>
    </xf>
    <xf borderId="23" fillId="6" fontId="5" numFmtId="168" xfId="0" applyAlignment="1" applyBorder="1" applyFont="1" applyNumberFormat="1">
      <alignment horizontal="center"/>
    </xf>
    <xf borderId="55" fillId="4" fontId="5" numFmtId="169" xfId="0" applyAlignment="1" applyBorder="1" applyFont="1" applyNumberFormat="1">
      <alignment horizontal="right"/>
    </xf>
    <xf borderId="23" fillId="3" fontId="5" numFmtId="170" xfId="0" applyAlignment="1" applyBorder="1" applyFont="1" applyNumberFormat="1">
      <alignment horizontal="center" vertical="center"/>
    </xf>
    <xf borderId="1" fillId="3" fontId="9" numFmtId="3" xfId="0" applyAlignment="1" applyBorder="1" applyFont="1" applyNumberFormat="1">
      <alignment vertical="center"/>
    </xf>
    <xf borderId="1" fillId="3" fontId="9" numFmtId="0" xfId="0" applyAlignment="1" applyBorder="1" applyFont="1">
      <alignment horizontal="center" vertical="center"/>
    </xf>
    <xf borderId="23" fillId="7" fontId="7" numFmtId="1" xfId="0" applyAlignment="1" applyBorder="1" applyFont="1" applyNumberFormat="1">
      <alignment horizontal="center" vertical="center"/>
    </xf>
    <xf borderId="23" fillId="7" fontId="7" numFmtId="168" xfId="0" applyAlignment="1" applyBorder="1" applyFont="1" applyNumberFormat="1">
      <alignment horizontal="center" vertical="center"/>
    </xf>
    <xf borderId="1" fillId="3" fontId="9" numFmtId="170" xfId="0" applyAlignment="1" applyBorder="1" applyFont="1" applyNumberFormat="1">
      <alignment horizontal="center" vertical="center"/>
    </xf>
    <xf borderId="66" fillId="3" fontId="9" numFmtId="0" xfId="0" applyAlignment="1" applyBorder="1" applyFont="1">
      <alignment vertical="center"/>
    </xf>
    <xf borderId="66" fillId="3" fontId="9" numFmtId="1" xfId="0" applyAlignment="1" applyBorder="1" applyFont="1" applyNumberFormat="1">
      <alignment horizontal="center" vertical="center"/>
    </xf>
    <xf borderId="66" fillId="3" fontId="9" numFmtId="0" xfId="0" applyAlignment="1" applyBorder="1" applyFont="1">
      <alignment horizontal="center" vertical="center"/>
    </xf>
    <xf borderId="67" fillId="3" fontId="9" numFmtId="0" xfId="0" applyAlignment="1" applyBorder="1" applyFont="1">
      <alignment vertical="center"/>
    </xf>
    <xf borderId="67" fillId="3" fontId="9" numFmtId="0" xfId="0" applyAlignment="1" applyBorder="1" applyFont="1">
      <alignment shrinkToFit="0" vertical="center" wrapText="1"/>
    </xf>
    <xf borderId="5" fillId="3" fontId="9" numFmtId="168" xfId="0" applyAlignment="1" applyBorder="1" applyFont="1" applyNumberFormat="1">
      <alignment horizontal="center" vertical="center"/>
    </xf>
    <xf borderId="5" fillId="3" fontId="9" numFmtId="164" xfId="0" applyAlignment="1" applyBorder="1" applyFont="1" applyNumberFormat="1">
      <alignment horizontal="center" vertical="center"/>
    </xf>
    <xf borderId="20" fillId="3" fontId="7" numFmtId="0" xfId="0" applyAlignment="1" applyBorder="1" applyFont="1">
      <alignment horizontal="left" vertical="center"/>
    </xf>
    <xf borderId="23" fillId="9" fontId="8" numFmtId="164" xfId="0" applyAlignment="1" applyBorder="1" applyFill="1" applyFont="1" applyNumberFormat="1">
      <alignment horizontal="center" vertical="center"/>
    </xf>
    <xf borderId="1" fillId="3" fontId="9" numFmtId="168" xfId="0" applyAlignment="1" applyBorder="1" applyFont="1" applyNumberFormat="1">
      <alignment horizontal="center" vertical="center"/>
    </xf>
    <xf borderId="23" fillId="9" fontId="8" numFmtId="164" xfId="0" applyAlignment="1" applyBorder="1" applyFont="1" applyNumberFormat="1">
      <alignment horizontal="left" vertical="center"/>
    </xf>
    <xf borderId="68" fillId="6" fontId="5" numFmtId="0" xfId="0" applyBorder="1" applyFont="1"/>
    <xf borderId="1" fillId="3" fontId="7" numFmtId="0" xfId="0" applyAlignment="1" applyBorder="1" applyFont="1">
      <alignment shrinkToFit="0" vertical="center" wrapText="1"/>
    </xf>
    <xf borderId="69" fillId="2" fontId="10" numFmtId="0" xfId="0" applyBorder="1" applyFont="1"/>
    <xf borderId="70" fillId="2" fontId="10" numFmtId="0" xfId="0" applyBorder="1" applyFont="1"/>
    <xf borderId="71" fillId="0" fontId="2" numFmtId="0" xfId="0" applyBorder="1" applyFont="1"/>
    <xf borderId="72" fillId="3" fontId="10" numFmtId="0" xfId="0" applyBorder="1" applyFont="1"/>
    <xf borderId="73" fillId="6" fontId="3" numFmtId="0" xfId="0" applyAlignment="1" applyBorder="1" applyFont="1">
      <alignment horizontal="center" vertical="center"/>
    </xf>
    <xf borderId="74" fillId="0" fontId="2" numFmtId="0" xfId="0" applyBorder="1" applyFont="1"/>
    <xf borderId="75" fillId="0" fontId="2" numFmtId="0" xfId="0" applyBorder="1" applyFont="1"/>
    <xf borderId="76" fillId="3" fontId="10" numFmtId="0" xfId="0" applyBorder="1" applyFont="1"/>
    <xf borderId="77" fillId="2" fontId="10" numFmtId="0" xfId="0" applyBorder="1" applyFont="1"/>
    <xf borderId="78" fillId="3" fontId="10" numFmtId="0" xfId="0" applyBorder="1" applyFont="1"/>
    <xf borderId="4" fillId="3" fontId="10" numFmtId="0" xfId="0" applyBorder="1" applyFont="1"/>
    <xf borderId="5" fillId="3" fontId="10" numFmtId="0" xfId="0" applyBorder="1" applyFont="1"/>
    <xf borderId="79" fillId="3" fontId="10" numFmtId="0" xfId="0" applyBorder="1" applyFont="1"/>
    <xf borderId="80" fillId="0" fontId="4" numFmtId="0" xfId="0" applyBorder="1" applyFont="1"/>
    <xf borderId="49" fillId="6" fontId="5" numFmtId="0" xfId="0" applyAlignment="1" applyBorder="1" applyFont="1">
      <alignment horizontal="left" vertical="center"/>
    </xf>
    <xf borderId="23" fillId="4" fontId="5" numFmtId="164" xfId="0" applyAlignment="1" applyBorder="1" applyFont="1" applyNumberFormat="1">
      <alignment horizontal="center" vertical="center"/>
    </xf>
    <xf borderId="23" fillId="6" fontId="5" numFmtId="164" xfId="0" applyAlignment="1" applyBorder="1" applyFont="1" applyNumberFormat="1">
      <alignment horizontal="center" vertical="center"/>
    </xf>
    <xf borderId="81" fillId="5" fontId="7" numFmtId="3" xfId="0" applyAlignment="1" applyBorder="1" applyFont="1" applyNumberFormat="1">
      <alignment horizontal="left" vertical="center"/>
    </xf>
    <xf borderId="82" fillId="0" fontId="2" numFmtId="0" xfId="0" applyBorder="1" applyFont="1"/>
    <xf borderId="23" fillId="6" fontId="5" numFmtId="0" xfId="0" applyAlignment="1" applyBorder="1" applyFont="1">
      <alignment horizontal="left" vertical="center"/>
    </xf>
    <xf borderId="83" fillId="3" fontId="10" numFmtId="0" xfId="0" applyBorder="1" applyFont="1"/>
    <xf borderId="20" fillId="7" fontId="7" numFmtId="164" xfId="0" applyAlignment="1" applyBorder="1" applyFont="1" applyNumberFormat="1">
      <alignment horizontal="left" vertical="center"/>
    </xf>
    <xf borderId="84" fillId="3" fontId="10" numFmtId="0" xfId="0" applyBorder="1" applyFont="1"/>
    <xf borderId="67" fillId="3" fontId="10" numFmtId="0" xfId="0" applyBorder="1" applyFont="1"/>
    <xf borderId="85" fillId="3" fontId="10" numFmtId="0" xfId="0" applyBorder="1" applyFont="1"/>
    <xf borderId="5" fillId="6" fontId="7" numFmtId="0" xfId="0" applyAlignment="1" applyBorder="1" applyFont="1">
      <alignment vertical="center"/>
    </xf>
    <xf borderId="5" fillId="3" fontId="7" numFmtId="0" xfId="0" applyAlignment="1" applyBorder="1" applyFont="1">
      <alignment vertical="center"/>
    </xf>
    <xf borderId="86" fillId="0" fontId="16" numFmtId="0" xfId="0" applyBorder="1" applyFont="1"/>
    <xf borderId="87" fillId="3" fontId="10" numFmtId="0" xfId="0" applyBorder="1" applyFont="1"/>
    <xf borderId="88" fillId="2" fontId="10" numFmtId="0" xfId="0" applyBorder="1" applyFont="1"/>
    <xf borderId="89" fillId="2" fontId="10" numFmtId="0" xfId="0" applyBorder="1" applyFont="1"/>
    <xf borderId="90" fillId="0" fontId="2" numFmtId="0" xfId="0" applyBorder="1" applyFont="1"/>
    <xf borderId="91" fillId="10" fontId="18" numFmtId="0" xfId="0" applyAlignment="1" applyBorder="1" applyFill="1" applyFont="1">
      <alignment vertical="bottom"/>
    </xf>
    <xf borderId="91" fillId="0" fontId="2" numFmtId="0" xfId="0" applyBorder="1" applyFont="1"/>
    <xf borderId="92" fillId="0" fontId="2" numFmtId="0" xfId="0" applyBorder="1" applyFont="1"/>
    <xf borderId="93" fillId="10" fontId="18" numFmtId="0" xfId="0" applyAlignment="1" applyBorder="1" applyFont="1">
      <alignment readingOrder="0" shrinkToFit="0" vertical="bottom" wrapText="1"/>
    </xf>
    <xf borderId="93" fillId="10" fontId="18" numFmtId="0" xfId="0" applyAlignment="1" applyBorder="1" applyFont="1">
      <alignment vertical="bottom"/>
    </xf>
    <xf borderId="93" fillId="0" fontId="19" numFmtId="0" xfId="0" applyAlignment="1" applyBorder="1" applyFont="1">
      <alignment horizontal="right" vertical="bottom"/>
    </xf>
    <xf borderId="93" fillId="0" fontId="19" numFmtId="0" xfId="0" applyAlignment="1" applyBorder="1" applyFont="1">
      <alignment vertical="bottom"/>
    </xf>
    <xf borderId="0" fillId="0" fontId="20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152400</xdr:colOff>
      <xdr:row>1</xdr:row>
      <xdr:rowOff>85725</xdr:rowOff>
    </xdr:from>
    <xdr:ext cx="1609725" cy="295275"/>
    <xdr:pic>
      <xdr:nvPicPr>
        <xdr:cNvPr id="0" name="image1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152400</xdr:colOff>
      <xdr:row>109</xdr:row>
      <xdr:rowOff>47625</xdr:rowOff>
    </xdr:from>
    <xdr:ext cx="1609725" cy="295275"/>
    <xdr:pic>
      <xdr:nvPicPr>
        <xdr:cNvPr id="0" name="image1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3.75"/>
    <col customWidth="1" min="2" max="2" width="3.38"/>
    <col customWidth="1" min="3" max="3" width="62.0"/>
    <col customWidth="1" min="4" max="4" width="10.75"/>
    <col customWidth="1" min="5" max="5" width="12.13"/>
    <col customWidth="1" min="6" max="6" width="15.0"/>
    <col customWidth="1" min="7" max="7" width="12.38"/>
    <col customWidth="1" min="8" max="8" width="18.13"/>
    <col customWidth="1" min="9" max="9" width="18.75"/>
    <col customWidth="1" min="10" max="10" width="14.38"/>
    <col customWidth="1" min="11" max="11" width="15.75"/>
    <col customWidth="1" min="12" max="12" width="16.38"/>
    <col customWidth="1" min="13" max="13" width="12.38"/>
    <col customWidth="1" min="14" max="14" width="14.13"/>
    <col customWidth="1" min="15" max="15" width="3.63"/>
    <col customWidth="1" min="16" max="16" width="3.38"/>
    <col customWidth="1" min="17" max="17" width="3.63"/>
    <col customWidth="1" hidden="1" min="18" max="22" width="10.75"/>
    <col customWidth="1" min="23" max="27" width="10.75"/>
  </cols>
  <sheetData>
    <row r="1" ht="15.75" customHeight="1">
      <c r="A1" s="1"/>
      <c r="B1" s="1"/>
      <c r="C1" s="1"/>
      <c r="D1" s="1"/>
      <c r="E1" s="2"/>
      <c r="F1" s="2"/>
      <c r="G1" s="2"/>
      <c r="H1" s="1"/>
      <c r="I1" s="2"/>
      <c r="J1" s="2"/>
      <c r="K1" s="1"/>
      <c r="L1" s="1"/>
      <c r="M1" s="1"/>
      <c r="N1" s="1"/>
      <c r="O1" s="3"/>
      <c r="P1" s="4"/>
      <c r="Q1" s="5"/>
      <c r="R1" s="6"/>
      <c r="S1" s="6"/>
      <c r="T1" s="6"/>
      <c r="U1" s="6"/>
      <c r="V1" s="6"/>
      <c r="W1" s="6"/>
      <c r="X1" s="6"/>
      <c r="Y1" s="6"/>
      <c r="Z1" s="6"/>
      <c r="AA1" s="6"/>
    </row>
    <row r="2">
      <c r="A2" s="1"/>
      <c r="B2" s="7"/>
      <c r="C2" s="7"/>
      <c r="D2" s="7"/>
      <c r="E2" s="8" t="s">
        <v>0</v>
      </c>
      <c r="F2" s="9"/>
      <c r="G2" s="9"/>
      <c r="H2" s="9"/>
      <c r="I2" s="9"/>
      <c r="J2" s="9"/>
      <c r="K2" s="9"/>
      <c r="L2" s="9"/>
      <c r="M2" s="10"/>
      <c r="N2" s="7"/>
      <c r="O2" s="11"/>
      <c r="P2" s="12"/>
      <c r="Q2" s="13"/>
      <c r="R2" s="6"/>
      <c r="S2" s="6"/>
      <c r="T2" s="6"/>
      <c r="U2" s="6"/>
      <c r="V2" s="6"/>
      <c r="W2" s="6"/>
      <c r="X2" s="6"/>
      <c r="Y2" s="6"/>
      <c r="Z2" s="6"/>
      <c r="AA2" s="14"/>
    </row>
    <row r="3" ht="15.75" customHeight="1">
      <c r="A3" s="1"/>
      <c r="B3" s="7"/>
      <c r="C3" s="15"/>
      <c r="D3" s="15"/>
      <c r="E3" s="16"/>
      <c r="F3" s="16"/>
      <c r="G3" s="16"/>
      <c r="H3" s="15"/>
      <c r="I3" s="16"/>
      <c r="J3" s="16"/>
      <c r="K3" s="15"/>
      <c r="L3" s="15"/>
      <c r="M3" s="15"/>
      <c r="N3" s="15"/>
      <c r="O3" s="17"/>
      <c r="P3" s="12"/>
      <c r="Q3" s="13"/>
      <c r="R3" s="6"/>
      <c r="S3" s="6"/>
      <c r="T3" s="6"/>
      <c r="U3" s="6"/>
      <c r="V3" s="6"/>
      <c r="W3" s="6"/>
      <c r="X3" s="6"/>
      <c r="Y3" s="6"/>
      <c r="Z3" s="6"/>
      <c r="AA3" s="14"/>
    </row>
    <row r="4" ht="15.75" customHeight="1">
      <c r="A4" s="1"/>
      <c r="B4" s="7"/>
      <c r="C4" s="18"/>
      <c r="D4" s="19"/>
      <c r="E4" s="19"/>
      <c r="F4" s="19"/>
      <c r="G4" s="19"/>
      <c r="H4" s="19"/>
      <c r="I4" s="19"/>
      <c r="J4" s="19"/>
      <c r="K4" s="19"/>
      <c r="L4" s="20"/>
      <c r="M4" s="7"/>
      <c r="N4" s="7"/>
      <c r="O4" s="17"/>
      <c r="P4" s="12"/>
      <c r="Q4" s="13"/>
      <c r="R4" s="6"/>
      <c r="S4" s="6"/>
      <c r="T4" s="6"/>
      <c r="U4" s="6"/>
      <c r="V4" s="6"/>
      <c r="W4" s="6"/>
      <c r="X4" s="6"/>
      <c r="Y4" s="6"/>
      <c r="Z4" s="6"/>
      <c r="AA4" s="14"/>
    </row>
    <row r="5" ht="15.75" customHeight="1">
      <c r="A5" s="1"/>
      <c r="B5" s="7"/>
      <c r="C5" s="21" t="s">
        <v>1</v>
      </c>
      <c r="D5" s="19"/>
      <c r="E5" s="20"/>
      <c r="F5" s="22"/>
      <c r="G5" s="19"/>
      <c r="H5" s="19"/>
      <c r="I5" s="19"/>
      <c r="J5" s="19"/>
      <c r="K5" s="20"/>
      <c r="L5" s="7"/>
      <c r="M5" s="7"/>
      <c r="N5" s="7"/>
      <c r="O5" s="17"/>
      <c r="P5" s="12"/>
      <c r="Q5" s="13"/>
      <c r="R5" s="6"/>
      <c r="S5" s="6"/>
      <c r="T5" s="6"/>
      <c r="U5" s="6"/>
      <c r="V5" s="6"/>
      <c r="W5" s="6"/>
      <c r="X5" s="6"/>
      <c r="Y5" s="6"/>
      <c r="Z5" s="6"/>
      <c r="AA5" s="14"/>
    </row>
    <row r="6" ht="15.75" customHeight="1">
      <c r="A6" s="1"/>
      <c r="B6" s="7"/>
      <c r="C6" s="23"/>
      <c r="D6" s="24"/>
      <c r="E6" s="24"/>
      <c r="F6" s="24"/>
      <c r="G6" s="24"/>
      <c r="H6" s="24"/>
      <c r="I6" s="24"/>
      <c r="J6" s="24"/>
      <c r="K6" s="25"/>
      <c r="L6" s="7"/>
      <c r="M6" s="7"/>
      <c r="N6" s="7"/>
      <c r="O6" s="17"/>
      <c r="P6" s="12"/>
      <c r="Q6" s="13"/>
      <c r="R6" s="6"/>
      <c r="S6" s="6"/>
      <c r="T6" s="6"/>
      <c r="U6" s="6"/>
      <c r="V6" s="6"/>
      <c r="W6" s="6"/>
      <c r="X6" s="6"/>
      <c r="Y6" s="6"/>
      <c r="Z6" s="6"/>
      <c r="AA6" s="14"/>
    </row>
    <row r="7">
      <c r="A7" s="1"/>
      <c r="B7" s="7"/>
      <c r="C7" s="26" t="s">
        <v>2</v>
      </c>
      <c r="D7" s="27"/>
      <c r="E7" s="27"/>
      <c r="F7" s="27"/>
      <c r="G7" s="28"/>
      <c r="H7" s="29" t="s">
        <v>3</v>
      </c>
      <c r="I7" s="29" t="s">
        <v>4</v>
      </c>
      <c r="J7" s="7"/>
      <c r="K7" s="7"/>
      <c r="L7" s="7"/>
      <c r="M7" s="7"/>
      <c r="N7" s="7"/>
      <c r="O7" s="17"/>
      <c r="P7" s="12"/>
      <c r="Q7" s="13"/>
      <c r="R7" s="6"/>
      <c r="S7" s="6"/>
      <c r="T7" s="6"/>
      <c r="U7" s="6"/>
      <c r="V7" s="6"/>
      <c r="W7" s="6"/>
      <c r="X7" s="6"/>
      <c r="Y7" s="6"/>
      <c r="Z7" s="6"/>
      <c r="AA7" s="14"/>
    </row>
    <row r="8" ht="15.75" customHeight="1">
      <c r="A8" s="1"/>
      <c r="B8" s="7"/>
      <c r="C8" s="30" t="s">
        <v>5</v>
      </c>
      <c r="D8" s="31"/>
      <c r="E8" s="31"/>
      <c r="F8" s="31"/>
      <c r="G8" s="32"/>
      <c r="H8" s="33"/>
      <c r="I8" s="34">
        <f t="shared" ref="I8:I9" si="1">H8*24</f>
        <v>0</v>
      </c>
      <c r="J8" s="7"/>
      <c r="K8" s="7"/>
      <c r="L8" s="7"/>
      <c r="M8" s="7"/>
      <c r="N8" s="7"/>
      <c r="O8" s="17"/>
      <c r="P8" s="12"/>
      <c r="Q8" s="13"/>
      <c r="R8" s="6"/>
      <c r="S8" s="6"/>
      <c r="T8" s="6"/>
      <c r="U8" s="6"/>
      <c r="V8" s="6"/>
      <c r="W8" s="6"/>
      <c r="X8" s="6"/>
      <c r="Y8" s="6"/>
      <c r="Z8" s="6"/>
      <c r="AA8" s="14"/>
    </row>
    <row r="9" ht="15.75" customHeight="1">
      <c r="A9" s="1"/>
      <c r="B9" s="7"/>
      <c r="C9" s="30" t="s">
        <v>6</v>
      </c>
      <c r="D9" s="31"/>
      <c r="E9" s="31"/>
      <c r="F9" s="31"/>
      <c r="G9" s="32"/>
      <c r="H9" s="33"/>
      <c r="I9" s="34">
        <f t="shared" si="1"/>
        <v>0</v>
      </c>
      <c r="J9" s="7"/>
      <c r="K9" s="7"/>
      <c r="L9" s="7"/>
      <c r="M9" s="7"/>
      <c r="N9" s="7"/>
      <c r="O9" s="17"/>
      <c r="P9" s="12"/>
      <c r="Q9" s="13"/>
      <c r="R9" s="6"/>
      <c r="S9" s="6"/>
      <c r="T9" s="6"/>
      <c r="U9" s="6"/>
      <c r="V9" s="6"/>
      <c r="W9" s="6"/>
      <c r="X9" s="6"/>
      <c r="Y9" s="6"/>
      <c r="Z9" s="6"/>
      <c r="AA9" s="14"/>
    </row>
    <row r="10" ht="15.75" customHeight="1">
      <c r="A10" s="1"/>
      <c r="B10" s="7"/>
      <c r="C10" s="35" t="s">
        <v>7</v>
      </c>
      <c r="D10" s="31"/>
      <c r="E10" s="31"/>
      <c r="F10" s="31"/>
      <c r="G10" s="32"/>
      <c r="H10" s="36" t="s">
        <v>8</v>
      </c>
      <c r="I10" s="37">
        <f>SUM(I8:I9)</f>
        <v>0</v>
      </c>
      <c r="J10" s="17"/>
      <c r="K10" s="7"/>
      <c r="L10" s="7"/>
      <c r="M10" s="7"/>
      <c r="N10" s="7"/>
      <c r="O10" s="17"/>
      <c r="P10" s="12"/>
      <c r="Q10" s="13"/>
      <c r="R10" s="6"/>
      <c r="S10" s="6"/>
      <c r="T10" s="6"/>
      <c r="U10" s="6"/>
      <c r="V10" s="6"/>
      <c r="W10" s="6"/>
      <c r="X10" s="6"/>
      <c r="Y10" s="6"/>
      <c r="Z10" s="6"/>
      <c r="AA10" s="14"/>
    </row>
    <row r="11" ht="15.75" customHeight="1">
      <c r="A11" s="1"/>
      <c r="B11" s="7"/>
      <c r="C11" s="38" t="s">
        <v>9</v>
      </c>
      <c r="D11" s="7"/>
      <c r="E11" s="17"/>
      <c r="F11" s="17"/>
      <c r="G11" s="17"/>
      <c r="H11" s="7"/>
      <c r="I11" s="17"/>
      <c r="J11" s="17"/>
      <c r="K11" s="7"/>
      <c r="L11" s="7"/>
      <c r="M11" s="7"/>
      <c r="N11" s="7"/>
      <c r="O11" s="17"/>
      <c r="P11" s="12"/>
      <c r="Q11" s="13"/>
      <c r="R11" s="6"/>
      <c r="S11" s="6"/>
      <c r="T11" s="6"/>
      <c r="U11" s="6"/>
      <c r="V11" s="6"/>
      <c r="W11" s="6"/>
      <c r="X11" s="6"/>
      <c r="Y11" s="6"/>
      <c r="Z11" s="6"/>
      <c r="AA11" s="14"/>
    </row>
    <row r="12" ht="15.75" customHeight="1">
      <c r="A12" s="1"/>
      <c r="B12" s="7"/>
      <c r="C12" s="7"/>
      <c r="D12" s="7"/>
      <c r="E12" s="17"/>
      <c r="F12" s="17"/>
      <c r="G12" s="17"/>
      <c r="H12" s="7"/>
      <c r="I12" s="17"/>
      <c r="J12" s="17"/>
      <c r="K12" s="7"/>
      <c r="L12" s="7"/>
      <c r="M12" s="7"/>
      <c r="N12" s="7"/>
      <c r="O12" s="17"/>
      <c r="P12" s="12"/>
      <c r="Q12" s="13"/>
      <c r="R12" s="6"/>
      <c r="S12" s="6"/>
      <c r="T12" s="6"/>
      <c r="U12" s="6"/>
      <c r="V12" s="6"/>
      <c r="W12" s="6"/>
      <c r="X12" s="6"/>
      <c r="Y12" s="6"/>
      <c r="Z12" s="6"/>
      <c r="AA12" s="14"/>
    </row>
    <row r="13" ht="15.75" customHeight="1">
      <c r="A13" s="39"/>
      <c r="B13" s="40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41"/>
      <c r="O13" s="41"/>
      <c r="P13" s="12"/>
      <c r="Q13" s="13"/>
      <c r="R13" s="6"/>
      <c r="S13" s="6"/>
      <c r="T13" s="6"/>
      <c r="U13" s="6"/>
      <c r="V13" s="6"/>
      <c r="W13" s="6"/>
      <c r="X13" s="6"/>
      <c r="Y13" s="6"/>
      <c r="Z13" s="6"/>
      <c r="AA13" s="14"/>
    </row>
    <row r="14" ht="15.75" customHeight="1">
      <c r="A14" s="39"/>
      <c r="B14" s="40"/>
      <c r="C14" s="42" t="s">
        <v>10</v>
      </c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4"/>
      <c r="O14" s="41"/>
      <c r="P14" s="12"/>
      <c r="Q14" s="13"/>
      <c r="R14" s="6"/>
      <c r="S14" s="6"/>
      <c r="T14" s="6"/>
      <c r="U14" s="6"/>
      <c r="V14" s="6"/>
      <c r="W14" s="45"/>
      <c r="X14" s="6"/>
      <c r="Y14" s="6"/>
      <c r="Z14" s="6"/>
      <c r="AA14" s="14"/>
    </row>
    <row r="15">
      <c r="A15" s="1"/>
      <c r="B15" s="7"/>
      <c r="C15" s="46" t="s">
        <v>2</v>
      </c>
      <c r="D15" s="47" t="s">
        <v>11</v>
      </c>
      <c r="E15" s="47"/>
      <c r="F15" s="47"/>
      <c r="G15" s="47"/>
      <c r="H15" s="47" t="s">
        <v>12</v>
      </c>
      <c r="I15" s="47" t="s">
        <v>13</v>
      </c>
      <c r="J15" s="47" t="s">
        <v>14</v>
      </c>
      <c r="K15" s="47" t="s">
        <v>15</v>
      </c>
      <c r="L15" s="47" t="s">
        <v>16</v>
      </c>
      <c r="M15" s="47" t="s">
        <v>3</v>
      </c>
      <c r="N15" s="48" t="s">
        <v>4</v>
      </c>
      <c r="O15" s="7"/>
      <c r="P15" s="49"/>
      <c r="Q15" s="5"/>
      <c r="R15" s="6"/>
      <c r="S15" s="6"/>
      <c r="T15" s="6"/>
      <c r="U15" s="6"/>
      <c r="V15" s="6"/>
      <c r="W15" s="6"/>
      <c r="X15" s="6"/>
      <c r="Y15" s="6"/>
      <c r="Z15" s="6"/>
      <c r="AA15" s="14"/>
    </row>
    <row r="16" ht="15.75" customHeight="1">
      <c r="A16" s="39"/>
      <c r="B16" s="40"/>
      <c r="C16" s="50" t="s">
        <v>17</v>
      </c>
      <c r="D16" s="51" t="s">
        <v>18</v>
      </c>
      <c r="E16" s="52"/>
      <c r="F16" s="52"/>
      <c r="G16" s="53"/>
      <c r="H16" s="54">
        <v>5.0</v>
      </c>
      <c r="I16" s="55"/>
      <c r="J16" s="55"/>
      <c r="K16" s="55"/>
      <c r="L16" s="56">
        <f t="shared" ref="L16:L19" si="2">I16*24</f>
        <v>0</v>
      </c>
      <c r="M16" s="57">
        <f t="shared" ref="M16:M19" si="3">((J16+K16)*H16)+I16</f>
        <v>0</v>
      </c>
      <c r="N16" s="58">
        <f t="shared" ref="N16:N22" si="4">M16*24</f>
        <v>0</v>
      </c>
      <c r="O16" s="7"/>
      <c r="P16" s="59"/>
      <c r="Q16" s="60"/>
      <c r="R16" s="61"/>
      <c r="S16" s="61"/>
      <c r="T16" s="61"/>
      <c r="U16" s="61"/>
      <c r="V16" s="61"/>
      <c r="W16" s="61"/>
      <c r="X16" s="61"/>
      <c r="Y16" s="61"/>
      <c r="Z16" s="61"/>
      <c r="AA16" s="14"/>
    </row>
    <row r="17" ht="16.5" customHeight="1">
      <c r="A17" s="39"/>
      <c r="B17" s="40"/>
      <c r="C17" s="62"/>
      <c r="D17" s="63" t="s">
        <v>19</v>
      </c>
      <c r="E17" s="64"/>
      <c r="F17" s="64"/>
      <c r="G17" s="65"/>
      <c r="H17" s="66">
        <v>2.0</v>
      </c>
      <c r="I17" s="67"/>
      <c r="J17" s="67"/>
      <c r="K17" s="67"/>
      <c r="L17" s="68">
        <f t="shared" si="2"/>
        <v>0</v>
      </c>
      <c r="M17" s="68">
        <f t="shared" si="3"/>
        <v>0</v>
      </c>
      <c r="N17" s="69">
        <f t="shared" si="4"/>
        <v>0</v>
      </c>
      <c r="O17" s="7"/>
      <c r="P17" s="59"/>
      <c r="Q17" s="60"/>
      <c r="R17" s="61"/>
      <c r="S17" s="61"/>
      <c r="T17" s="61"/>
      <c r="U17" s="61"/>
      <c r="V17" s="61"/>
      <c r="W17" s="61"/>
      <c r="X17" s="61"/>
      <c r="Y17" s="61"/>
      <c r="Z17" s="61"/>
      <c r="AA17" s="14"/>
    </row>
    <row r="18">
      <c r="A18" s="39"/>
      <c r="B18" s="40"/>
      <c r="C18" s="70" t="s">
        <v>20</v>
      </c>
      <c r="D18" s="63" t="s">
        <v>21</v>
      </c>
      <c r="E18" s="64"/>
      <c r="F18" s="64"/>
      <c r="G18" s="65"/>
      <c r="H18" s="66">
        <v>8.0</v>
      </c>
      <c r="I18" s="67"/>
      <c r="J18" s="67"/>
      <c r="K18" s="67"/>
      <c r="L18" s="68">
        <f t="shared" si="2"/>
        <v>0</v>
      </c>
      <c r="M18" s="68">
        <f t="shared" si="3"/>
        <v>0</v>
      </c>
      <c r="N18" s="69">
        <f t="shared" si="4"/>
        <v>0</v>
      </c>
      <c r="O18" s="5"/>
      <c r="P18" s="71"/>
      <c r="Q18" s="60"/>
      <c r="R18" s="61"/>
      <c r="S18" s="61"/>
      <c r="T18" s="61"/>
      <c r="U18" s="61"/>
      <c r="V18" s="61"/>
      <c r="W18" s="61"/>
      <c r="X18" s="61"/>
      <c r="Y18" s="61"/>
      <c r="Z18" s="61"/>
      <c r="AA18" s="14"/>
    </row>
    <row r="19" ht="15.75" customHeight="1">
      <c r="A19" s="39"/>
      <c r="B19" s="40"/>
      <c r="C19" s="72" t="s">
        <v>22</v>
      </c>
      <c r="D19" s="73" t="s">
        <v>23</v>
      </c>
      <c r="E19" s="74"/>
      <c r="F19" s="74"/>
      <c r="G19" s="75"/>
      <c r="H19" s="76">
        <v>4.0</v>
      </c>
      <c r="I19" s="77"/>
      <c r="J19" s="77"/>
      <c r="K19" s="77"/>
      <c r="L19" s="68">
        <f t="shared" si="2"/>
        <v>0</v>
      </c>
      <c r="M19" s="68">
        <f t="shared" si="3"/>
        <v>0</v>
      </c>
      <c r="N19" s="69">
        <f t="shared" si="4"/>
        <v>0</v>
      </c>
      <c r="O19" s="78"/>
      <c r="P19" s="59"/>
      <c r="Q19" s="60"/>
      <c r="R19" s="61"/>
      <c r="S19" s="61"/>
      <c r="T19" s="61"/>
      <c r="U19" s="61"/>
      <c r="V19" s="61"/>
      <c r="W19" s="61"/>
      <c r="X19" s="61"/>
      <c r="Y19" s="61"/>
      <c r="Z19" s="61"/>
      <c r="AA19" s="14"/>
    </row>
    <row r="20" ht="15.75" customHeight="1">
      <c r="A20" s="39"/>
      <c r="B20" s="40"/>
      <c r="C20" s="79" t="s">
        <v>24</v>
      </c>
      <c r="D20" s="51" t="s">
        <v>25</v>
      </c>
      <c r="E20" s="52"/>
      <c r="F20" s="52"/>
      <c r="G20" s="53"/>
      <c r="H20" s="54">
        <v>3.0</v>
      </c>
      <c r="I20" s="33" t="s">
        <v>26</v>
      </c>
      <c r="J20" s="55"/>
      <c r="K20" s="55"/>
      <c r="L20" s="80">
        <v>0.0</v>
      </c>
      <c r="M20" s="57">
        <f t="shared" ref="M20:M21" si="5">((J20+K20)*H20)</f>
        <v>0</v>
      </c>
      <c r="N20" s="58">
        <f t="shared" si="4"/>
        <v>0</v>
      </c>
      <c r="O20" s="81"/>
      <c r="P20" s="82"/>
      <c r="Q20" s="60"/>
      <c r="R20" s="61"/>
      <c r="S20" s="61"/>
      <c r="T20" s="61"/>
      <c r="U20" s="61"/>
      <c r="V20" s="61"/>
      <c r="W20" s="61"/>
      <c r="X20" s="61"/>
      <c r="Y20" s="61"/>
      <c r="Z20" s="61"/>
      <c r="AA20" s="14"/>
    </row>
    <row r="21" ht="15.75" customHeight="1">
      <c r="A21" s="39"/>
      <c r="B21" s="40"/>
      <c r="C21" s="83"/>
      <c r="D21" s="30" t="s">
        <v>27</v>
      </c>
      <c r="E21" s="31"/>
      <c r="F21" s="31"/>
      <c r="G21" s="32"/>
      <c r="H21" s="84">
        <v>101.0</v>
      </c>
      <c r="I21" s="33" t="s">
        <v>26</v>
      </c>
      <c r="J21" s="33"/>
      <c r="K21" s="85"/>
      <c r="L21" s="80">
        <v>0.0</v>
      </c>
      <c r="M21" s="57">
        <f t="shared" si="5"/>
        <v>0</v>
      </c>
      <c r="N21" s="58">
        <f t="shared" si="4"/>
        <v>0</v>
      </c>
      <c r="O21" s="86"/>
      <c r="P21" s="82"/>
      <c r="Q21" s="60"/>
      <c r="R21" s="61"/>
      <c r="S21" s="61"/>
      <c r="T21" s="61"/>
      <c r="U21" s="61"/>
      <c r="V21" s="61"/>
      <c r="W21" s="61"/>
      <c r="X21" s="61"/>
      <c r="Y21" s="61"/>
      <c r="Z21" s="61"/>
      <c r="AA21" s="14"/>
    </row>
    <row r="22" ht="15.75" customHeight="1">
      <c r="A22" s="39"/>
      <c r="B22" s="40"/>
      <c r="C22" s="87"/>
      <c r="D22" s="30" t="s">
        <v>28</v>
      </c>
      <c r="E22" s="31"/>
      <c r="F22" s="31"/>
      <c r="G22" s="32"/>
      <c r="H22" s="84">
        <v>308.0</v>
      </c>
      <c r="I22" s="33"/>
      <c r="J22" s="33"/>
      <c r="K22" s="33"/>
      <c r="L22" s="57">
        <f>I22*24</f>
        <v>0</v>
      </c>
      <c r="M22" s="57">
        <f>((J22+K22)*H22)+I22</f>
        <v>0</v>
      </c>
      <c r="N22" s="58">
        <f t="shared" si="4"/>
        <v>0</v>
      </c>
      <c r="O22" s="88"/>
      <c r="P22" s="82"/>
      <c r="Q22" s="60"/>
      <c r="R22" s="61"/>
      <c r="S22" s="61"/>
      <c r="T22" s="61"/>
      <c r="U22" s="61"/>
      <c r="V22" s="61"/>
      <c r="W22" s="61"/>
      <c r="X22" s="61"/>
      <c r="Y22" s="61"/>
      <c r="Z22" s="61"/>
      <c r="AA22" s="14"/>
    </row>
    <row r="23" ht="15.75" customHeight="1">
      <c r="A23" s="39"/>
      <c r="B23" s="40"/>
      <c r="C23" s="89" t="s">
        <v>29</v>
      </c>
      <c r="D23" s="31"/>
      <c r="E23" s="31"/>
      <c r="F23" s="31"/>
      <c r="G23" s="32"/>
      <c r="H23" s="90" t="s">
        <v>8</v>
      </c>
      <c r="I23" s="91" t="s">
        <v>8</v>
      </c>
      <c r="J23" s="91" t="s">
        <v>8</v>
      </c>
      <c r="K23" s="91" t="s">
        <v>8</v>
      </c>
      <c r="L23" s="91" t="s">
        <v>8</v>
      </c>
      <c r="M23" s="91">
        <f t="shared" ref="M23:N23" si="6">SUM(M20:M22)</f>
        <v>0</v>
      </c>
      <c r="N23" s="91">
        <f t="shared" si="6"/>
        <v>0</v>
      </c>
      <c r="O23" s="92"/>
      <c r="P23" s="82"/>
      <c r="Q23" s="60"/>
      <c r="R23" s="61"/>
      <c r="S23" s="61"/>
      <c r="T23" s="61"/>
      <c r="U23" s="61"/>
      <c r="V23" s="61"/>
      <c r="W23" s="61"/>
      <c r="X23" s="61"/>
      <c r="Y23" s="61"/>
      <c r="Z23" s="61"/>
      <c r="AA23" s="14"/>
    </row>
    <row r="24" ht="15.75" customHeight="1">
      <c r="A24" s="39"/>
      <c r="B24" s="40"/>
      <c r="C24" s="79" t="s">
        <v>30</v>
      </c>
      <c r="D24" s="93" t="s">
        <v>31</v>
      </c>
      <c r="E24" s="31"/>
      <c r="F24" s="31"/>
      <c r="G24" s="32"/>
      <c r="H24" s="84">
        <v>100.0</v>
      </c>
      <c r="I24" s="33" t="s">
        <v>26</v>
      </c>
      <c r="J24" s="33"/>
      <c r="K24" s="33"/>
      <c r="L24" s="80">
        <v>0.0</v>
      </c>
      <c r="M24" s="57">
        <f t="shared" ref="M24:M28" si="7">((J24+K24)*H24)</f>
        <v>0</v>
      </c>
      <c r="N24" s="94">
        <f t="shared" ref="N24:N28" si="8">M24*24</f>
        <v>0</v>
      </c>
      <c r="P24" s="82"/>
      <c r="Q24" s="60"/>
      <c r="R24" s="61"/>
      <c r="S24" s="61"/>
      <c r="T24" s="61"/>
      <c r="U24" s="61"/>
      <c r="V24" s="61"/>
      <c r="W24" s="61"/>
      <c r="X24" s="61"/>
      <c r="Y24" s="61"/>
      <c r="Z24" s="61"/>
      <c r="AA24" s="14"/>
    </row>
    <row r="25" ht="15.75" customHeight="1">
      <c r="A25" s="39"/>
      <c r="B25" s="40"/>
      <c r="C25" s="83"/>
      <c r="D25" s="30" t="s">
        <v>32</v>
      </c>
      <c r="E25" s="31"/>
      <c r="F25" s="31"/>
      <c r="G25" s="32"/>
      <c r="H25" s="84">
        <v>10.0</v>
      </c>
      <c r="I25" s="33" t="s">
        <v>26</v>
      </c>
      <c r="J25" s="33"/>
      <c r="K25" s="33"/>
      <c r="L25" s="80">
        <v>0.0</v>
      </c>
      <c r="M25" s="57">
        <f t="shared" si="7"/>
        <v>0</v>
      </c>
      <c r="N25" s="94">
        <f t="shared" si="8"/>
        <v>0</v>
      </c>
      <c r="O25" s="7"/>
      <c r="P25" s="82"/>
      <c r="Q25" s="60"/>
      <c r="R25" s="61"/>
      <c r="S25" s="61"/>
      <c r="T25" s="61"/>
      <c r="U25" s="61"/>
      <c r="V25" s="95"/>
      <c r="W25" s="61"/>
      <c r="X25" s="61"/>
      <c r="Y25" s="61"/>
      <c r="Z25" s="61"/>
      <c r="AA25" s="14"/>
    </row>
    <row r="26" ht="15.75" customHeight="1">
      <c r="A26" s="39"/>
      <c r="B26" s="40"/>
      <c r="C26" s="83"/>
      <c r="D26" s="30" t="s">
        <v>33</v>
      </c>
      <c r="E26" s="31"/>
      <c r="F26" s="31"/>
      <c r="G26" s="32"/>
      <c r="H26" s="84">
        <v>15.0</v>
      </c>
      <c r="I26" s="96"/>
      <c r="J26" s="33"/>
      <c r="K26" s="33"/>
      <c r="L26" s="80">
        <v>0.0</v>
      </c>
      <c r="M26" s="57">
        <f t="shared" si="7"/>
        <v>0</v>
      </c>
      <c r="N26" s="94">
        <f t="shared" si="8"/>
        <v>0</v>
      </c>
      <c r="O26" s="7"/>
      <c r="P26" s="97"/>
      <c r="Q26" s="60"/>
      <c r="R26" s="61"/>
      <c r="S26" s="61"/>
      <c r="T26" s="61"/>
      <c r="U26" s="61"/>
      <c r="V26" s="61"/>
      <c r="W26" s="61"/>
      <c r="X26" s="61"/>
      <c r="Y26" s="61"/>
      <c r="Z26" s="61"/>
      <c r="AA26" s="14"/>
    </row>
    <row r="27" ht="15.75" customHeight="1">
      <c r="A27" s="39"/>
      <c r="B27" s="40"/>
      <c r="C27" s="83"/>
      <c r="D27" s="98" t="s">
        <v>34</v>
      </c>
      <c r="E27" s="31"/>
      <c r="F27" s="31"/>
      <c r="G27" s="32"/>
      <c r="H27" s="84">
        <v>5.0</v>
      </c>
      <c r="I27" s="33" t="s">
        <v>26</v>
      </c>
      <c r="J27" s="33"/>
      <c r="K27" s="33"/>
      <c r="L27" s="80">
        <v>0.0</v>
      </c>
      <c r="M27" s="57">
        <f t="shared" si="7"/>
        <v>0</v>
      </c>
      <c r="N27" s="94">
        <f t="shared" si="8"/>
        <v>0</v>
      </c>
      <c r="O27" s="7"/>
      <c r="P27" s="97"/>
      <c r="Q27" s="60"/>
      <c r="R27" s="61"/>
      <c r="S27" s="61"/>
      <c r="T27" s="61"/>
      <c r="U27" s="61"/>
      <c r="V27" s="61"/>
      <c r="W27" s="61"/>
      <c r="X27" s="61"/>
      <c r="Y27" s="61"/>
      <c r="Z27" s="61"/>
      <c r="AA27" s="14"/>
    </row>
    <row r="28" ht="15.75" customHeight="1">
      <c r="A28" s="39"/>
      <c r="B28" s="40"/>
      <c r="C28" s="87"/>
      <c r="D28" s="99" t="s">
        <v>35</v>
      </c>
      <c r="E28" s="31"/>
      <c r="F28" s="31"/>
      <c r="G28" s="32"/>
      <c r="H28" s="100">
        <v>2.0</v>
      </c>
      <c r="I28" s="33" t="s">
        <v>26</v>
      </c>
      <c r="J28" s="33"/>
      <c r="K28" s="33"/>
      <c r="L28" s="80">
        <v>0.0</v>
      </c>
      <c r="M28" s="57">
        <f t="shared" si="7"/>
        <v>0</v>
      </c>
      <c r="N28" s="94">
        <f t="shared" si="8"/>
        <v>0</v>
      </c>
      <c r="O28" s="7"/>
      <c r="P28" s="97"/>
      <c r="Q28" s="60"/>
      <c r="R28" s="61"/>
      <c r="S28" s="61"/>
      <c r="T28" s="61"/>
      <c r="U28" s="61"/>
      <c r="V28" s="61"/>
      <c r="W28" s="61"/>
      <c r="X28" s="61"/>
      <c r="Y28" s="61"/>
      <c r="Z28" s="61"/>
      <c r="AA28" s="14"/>
    </row>
    <row r="29" ht="15.75" customHeight="1">
      <c r="A29" s="39"/>
      <c r="B29" s="40"/>
      <c r="C29" s="89" t="s">
        <v>36</v>
      </c>
      <c r="D29" s="31"/>
      <c r="E29" s="31"/>
      <c r="F29" s="31"/>
      <c r="G29" s="32"/>
      <c r="H29" s="90" t="s">
        <v>8</v>
      </c>
      <c r="I29" s="101" t="s">
        <v>8</v>
      </c>
      <c r="J29" s="101" t="s">
        <v>8</v>
      </c>
      <c r="K29" s="101" t="s">
        <v>8</v>
      </c>
      <c r="L29" s="91" t="s">
        <v>8</v>
      </c>
      <c r="M29" s="101">
        <f t="shared" ref="M29:N29" si="9">SUM(M24:M28)</f>
        <v>0</v>
      </c>
      <c r="N29" s="101">
        <f t="shared" si="9"/>
        <v>0</v>
      </c>
      <c r="O29" s="7"/>
      <c r="P29" s="97"/>
      <c r="Q29" s="60"/>
      <c r="R29" s="61"/>
      <c r="S29" s="61"/>
      <c r="T29" s="61"/>
      <c r="U29" s="61"/>
      <c r="V29" s="61"/>
      <c r="W29" s="61"/>
      <c r="X29" s="61"/>
      <c r="Y29" s="61"/>
      <c r="Z29" s="61"/>
      <c r="AA29" s="14"/>
    </row>
    <row r="30" ht="15.0" customHeight="1">
      <c r="A30" s="39"/>
      <c r="B30" s="40"/>
      <c r="C30" s="79" t="s">
        <v>37</v>
      </c>
      <c r="D30" s="30" t="s">
        <v>38</v>
      </c>
      <c r="E30" s="31"/>
      <c r="F30" s="31"/>
      <c r="G30" s="32"/>
      <c r="H30" s="84">
        <v>21.0</v>
      </c>
      <c r="I30" s="33" t="s">
        <v>26</v>
      </c>
      <c r="J30" s="33"/>
      <c r="K30" s="33" t="s">
        <v>26</v>
      </c>
      <c r="L30" s="57">
        <v>0.0</v>
      </c>
      <c r="M30" s="57">
        <f t="shared" ref="M30:M32" si="10">J30*H30</f>
        <v>0</v>
      </c>
      <c r="N30" s="94">
        <f t="shared" ref="N30:N32" si="11">M30*24</f>
        <v>0</v>
      </c>
      <c r="O30" s="7"/>
      <c r="P30" s="97"/>
      <c r="Q30" s="60"/>
      <c r="R30" s="61"/>
      <c r="S30" s="61"/>
      <c r="T30" s="61"/>
      <c r="U30" s="61"/>
      <c r="V30" s="61"/>
      <c r="W30" s="61"/>
      <c r="X30" s="61"/>
      <c r="Y30" s="61"/>
      <c r="Z30" s="61"/>
      <c r="AA30" s="14"/>
    </row>
    <row r="31" ht="15.75" customHeight="1">
      <c r="A31" s="39"/>
      <c r="B31" s="40"/>
      <c r="C31" s="83"/>
      <c r="D31" s="30" t="s">
        <v>39</v>
      </c>
      <c r="E31" s="31"/>
      <c r="F31" s="31"/>
      <c r="G31" s="32"/>
      <c r="H31" s="84">
        <v>1.0</v>
      </c>
      <c r="I31" s="33" t="s">
        <v>26</v>
      </c>
      <c r="J31" s="33"/>
      <c r="K31" s="33" t="s">
        <v>26</v>
      </c>
      <c r="L31" s="57">
        <v>0.0</v>
      </c>
      <c r="M31" s="57">
        <f t="shared" si="10"/>
        <v>0</v>
      </c>
      <c r="N31" s="94">
        <f t="shared" si="11"/>
        <v>0</v>
      </c>
      <c r="O31" s="7"/>
      <c r="P31" s="97"/>
      <c r="Q31" s="60"/>
      <c r="R31" s="61"/>
      <c r="S31" s="61"/>
      <c r="T31" s="61"/>
      <c r="U31" s="61"/>
      <c r="V31" s="61"/>
      <c r="W31" s="61"/>
      <c r="X31" s="61"/>
      <c r="Y31" s="61"/>
      <c r="Z31" s="61"/>
      <c r="AA31" s="14"/>
    </row>
    <row r="32" ht="15.75" customHeight="1">
      <c r="A32" s="39"/>
      <c r="B32" s="40"/>
      <c r="C32" s="87"/>
      <c r="D32" s="30" t="s">
        <v>40</v>
      </c>
      <c r="E32" s="31"/>
      <c r="F32" s="31"/>
      <c r="G32" s="32"/>
      <c r="H32" s="84">
        <v>110.0</v>
      </c>
      <c r="I32" s="33" t="s">
        <v>26</v>
      </c>
      <c r="J32" s="33"/>
      <c r="K32" s="33" t="s">
        <v>26</v>
      </c>
      <c r="L32" s="57">
        <v>0.0</v>
      </c>
      <c r="M32" s="57">
        <f t="shared" si="10"/>
        <v>0</v>
      </c>
      <c r="N32" s="94">
        <f t="shared" si="11"/>
        <v>0</v>
      </c>
      <c r="O32" s="7"/>
      <c r="P32" s="97"/>
      <c r="Q32" s="60"/>
      <c r="R32" s="61"/>
      <c r="S32" s="61"/>
      <c r="T32" s="61"/>
      <c r="U32" s="61"/>
      <c r="V32" s="61"/>
      <c r="W32" s="61"/>
      <c r="X32" s="61"/>
      <c r="Y32" s="61"/>
      <c r="Z32" s="61"/>
      <c r="AA32" s="14"/>
    </row>
    <row r="33" ht="15.75" customHeight="1">
      <c r="A33" s="39"/>
      <c r="B33" s="40"/>
      <c r="C33" s="89" t="s">
        <v>41</v>
      </c>
      <c r="D33" s="31"/>
      <c r="E33" s="31"/>
      <c r="F33" s="31"/>
      <c r="G33" s="32"/>
      <c r="H33" s="90" t="s">
        <v>8</v>
      </c>
      <c r="I33" s="101" t="s">
        <v>8</v>
      </c>
      <c r="J33" s="101" t="s">
        <v>8</v>
      </c>
      <c r="K33" s="101" t="s">
        <v>8</v>
      </c>
      <c r="L33" s="101" t="s">
        <v>8</v>
      </c>
      <c r="M33" s="101">
        <f t="shared" ref="M33:N33" si="12">SUM(M30:M32)</f>
        <v>0</v>
      </c>
      <c r="N33" s="101">
        <f t="shared" si="12"/>
        <v>0</v>
      </c>
      <c r="O33" s="7"/>
      <c r="P33" s="97"/>
      <c r="Q33" s="60"/>
      <c r="R33" s="61"/>
      <c r="S33" s="61"/>
      <c r="T33" s="61"/>
      <c r="U33" s="61"/>
      <c r="V33" s="61"/>
      <c r="W33" s="61"/>
      <c r="X33" s="61"/>
      <c r="Y33" s="61"/>
      <c r="Z33" s="61"/>
      <c r="AA33" s="14"/>
    </row>
    <row r="34" ht="15.75" customHeight="1">
      <c r="A34" s="39"/>
      <c r="B34" s="40"/>
      <c r="C34" s="79" t="s">
        <v>42</v>
      </c>
      <c r="D34" s="30" t="s">
        <v>43</v>
      </c>
      <c r="E34" s="31"/>
      <c r="F34" s="31"/>
      <c r="G34" s="32"/>
      <c r="H34" s="84">
        <v>383.0</v>
      </c>
      <c r="I34" s="33"/>
      <c r="J34" s="33"/>
      <c r="K34" s="33"/>
      <c r="L34" s="57">
        <f t="shared" ref="L34:L36" si="13">I34*24</f>
        <v>0</v>
      </c>
      <c r="M34" s="57">
        <f t="shared" ref="M34:M36" si="14">((J34+K34)*H34)+I34</f>
        <v>0</v>
      </c>
      <c r="N34" s="94">
        <f t="shared" ref="N34:N36" si="15">M34*24</f>
        <v>0</v>
      </c>
      <c r="O34" s="7"/>
      <c r="P34" s="97"/>
      <c r="Q34" s="60"/>
      <c r="R34" s="61"/>
      <c r="S34" s="61"/>
      <c r="T34" s="61"/>
      <c r="U34" s="61"/>
      <c r="V34" s="61"/>
      <c r="W34" s="61"/>
      <c r="X34" s="61"/>
      <c r="Y34" s="61"/>
      <c r="Z34" s="61"/>
      <c r="AA34" s="14"/>
    </row>
    <row r="35" ht="15.75" customHeight="1">
      <c r="A35" s="39"/>
      <c r="B35" s="40"/>
      <c r="C35" s="83"/>
      <c r="D35" s="30" t="s">
        <v>44</v>
      </c>
      <c r="E35" s="31"/>
      <c r="F35" s="31"/>
      <c r="G35" s="32"/>
      <c r="H35" s="84">
        <v>1295.0</v>
      </c>
      <c r="I35" s="33"/>
      <c r="J35" s="33"/>
      <c r="K35" s="33"/>
      <c r="L35" s="57">
        <f t="shared" si="13"/>
        <v>0</v>
      </c>
      <c r="M35" s="57">
        <f t="shared" si="14"/>
        <v>0</v>
      </c>
      <c r="N35" s="94">
        <f t="shared" si="15"/>
        <v>0</v>
      </c>
      <c r="O35" s="7"/>
      <c r="P35" s="97"/>
      <c r="Q35" s="60"/>
      <c r="R35" s="61"/>
      <c r="S35" s="61"/>
      <c r="T35" s="61"/>
      <c r="U35" s="61"/>
      <c r="V35" s="61"/>
      <c r="W35" s="61"/>
      <c r="X35" s="61"/>
      <c r="Y35" s="61"/>
      <c r="Z35" s="61"/>
      <c r="AA35" s="14"/>
    </row>
    <row r="36" ht="15.75" customHeight="1">
      <c r="A36" s="39"/>
      <c r="B36" s="40"/>
      <c r="C36" s="87"/>
      <c r="D36" s="30" t="s">
        <v>45</v>
      </c>
      <c r="E36" s="31"/>
      <c r="F36" s="31"/>
      <c r="G36" s="32"/>
      <c r="H36" s="84">
        <v>11.0</v>
      </c>
      <c r="I36" s="33"/>
      <c r="J36" s="33"/>
      <c r="K36" s="33"/>
      <c r="L36" s="57">
        <f t="shared" si="13"/>
        <v>0</v>
      </c>
      <c r="M36" s="57">
        <f t="shared" si="14"/>
        <v>0</v>
      </c>
      <c r="N36" s="94">
        <f t="shared" si="15"/>
        <v>0</v>
      </c>
      <c r="O36" s="102"/>
      <c r="P36" s="97"/>
      <c r="Q36" s="60"/>
      <c r="R36" s="61"/>
      <c r="S36" s="61"/>
      <c r="T36" s="61"/>
      <c r="U36" s="61"/>
      <c r="V36" s="61"/>
      <c r="W36" s="61"/>
      <c r="X36" s="61"/>
      <c r="Y36" s="61"/>
      <c r="Z36" s="61"/>
      <c r="AA36" s="14"/>
    </row>
    <row r="37" ht="15.75" customHeight="1">
      <c r="A37" s="39"/>
      <c r="B37" s="40"/>
      <c r="C37" s="89" t="s">
        <v>46</v>
      </c>
      <c r="D37" s="31"/>
      <c r="E37" s="31"/>
      <c r="F37" s="31"/>
      <c r="G37" s="32"/>
      <c r="H37" s="90" t="s">
        <v>8</v>
      </c>
      <c r="I37" s="101" t="s">
        <v>8</v>
      </c>
      <c r="J37" s="101" t="s">
        <v>8</v>
      </c>
      <c r="K37" s="101" t="s">
        <v>8</v>
      </c>
      <c r="L37" s="101" t="s">
        <v>8</v>
      </c>
      <c r="M37" s="101">
        <f t="shared" ref="M37:N37" si="16">SUM(M34:M36)</f>
        <v>0</v>
      </c>
      <c r="N37" s="101">
        <f t="shared" si="16"/>
        <v>0</v>
      </c>
      <c r="O37" s="7"/>
      <c r="P37" s="97"/>
      <c r="Q37" s="60"/>
      <c r="R37" s="61"/>
      <c r="S37" s="61"/>
      <c r="T37" s="61"/>
      <c r="U37" s="61"/>
      <c r="V37" s="61"/>
      <c r="W37" s="61"/>
      <c r="X37" s="61"/>
      <c r="Y37" s="61"/>
      <c r="Z37" s="61"/>
      <c r="AA37" s="14"/>
    </row>
    <row r="38" ht="15.75" customHeight="1">
      <c r="A38" s="39"/>
      <c r="B38" s="40"/>
      <c r="C38" s="103" t="s">
        <v>47</v>
      </c>
      <c r="D38" s="30" t="s">
        <v>48</v>
      </c>
      <c r="E38" s="31"/>
      <c r="F38" s="31"/>
      <c r="G38" s="32"/>
      <c r="H38" s="104">
        <v>3000.0</v>
      </c>
      <c r="I38" s="96"/>
      <c r="J38" s="33"/>
      <c r="K38" s="33"/>
      <c r="L38" s="94">
        <f t="shared" ref="L38:L39" si="17">I38*24</f>
        <v>0</v>
      </c>
      <c r="M38" s="57">
        <f t="shared" ref="M38:M39" si="18">((J38+K38)*H38)+I38</f>
        <v>0</v>
      </c>
      <c r="N38" s="34">
        <f t="shared" ref="N38:N39" si="19">M38*24</f>
        <v>0</v>
      </c>
      <c r="O38" s="102"/>
      <c r="P38" s="97"/>
      <c r="Q38" s="60"/>
      <c r="R38" s="61"/>
      <c r="S38" s="61"/>
      <c r="T38" s="61"/>
      <c r="U38" s="61"/>
      <c r="V38" s="61"/>
      <c r="W38" s="61"/>
      <c r="X38" s="61"/>
      <c r="Y38" s="61"/>
      <c r="Z38" s="61"/>
      <c r="AA38" s="14"/>
    </row>
    <row r="39" ht="15.75" customHeight="1">
      <c r="A39" s="39"/>
      <c r="B39" s="40"/>
      <c r="C39" s="105"/>
      <c r="D39" s="30" t="s">
        <v>49</v>
      </c>
      <c r="E39" s="31"/>
      <c r="F39" s="31"/>
      <c r="G39" s="32"/>
      <c r="H39" s="104">
        <v>600.0</v>
      </c>
      <c r="I39" s="33"/>
      <c r="J39" s="33"/>
      <c r="K39" s="33"/>
      <c r="L39" s="94">
        <f t="shared" si="17"/>
        <v>0</v>
      </c>
      <c r="M39" s="57">
        <f t="shared" si="18"/>
        <v>0</v>
      </c>
      <c r="N39" s="34">
        <f t="shared" si="19"/>
        <v>0</v>
      </c>
      <c r="O39" s="102"/>
      <c r="P39" s="97"/>
      <c r="Q39" s="60"/>
      <c r="R39" s="61"/>
      <c r="S39" s="61"/>
      <c r="T39" s="61"/>
      <c r="U39" s="61"/>
      <c r="V39" s="61"/>
      <c r="W39" s="61"/>
      <c r="X39" s="61"/>
      <c r="Y39" s="61"/>
      <c r="Z39" s="61"/>
      <c r="AA39" s="14"/>
    </row>
    <row r="40" ht="15.75" customHeight="1">
      <c r="A40" s="39"/>
      <c r="B40" s="40"/>
      <c r="C40" s="89" t="s">
        <v>50</v>
      </c>
      <c r="D40" s="31"/>
      <c r="E40" s="31"/>
      <c r="F40" s="31"/>
      <c r="G40" s="32"/>
      <c r="H40" s="90" t="s">
        <v>8</v>
      </c>
      <c r="I40" s="101" t="s">
        <v>8</v>
      </c>
      <c r="J40" s="101" t="s">
        <v>8</v>
      </c>
      <c r="K40" s="101" t="s">
        <v>8</v>
      </c>
      <c r="L40" s="101" t="s">
        <v>8</v>
      </c>
      <c r="M40" s="101">
        <f t="shared" ref="M40:N40" si="20">SUM(M38:M39)</f>
        <v>0</v>
      </c>
      <c r="N40" s="101">
        <f t="shared" si="20"/>
        <v>0</v>
      </c>
      <c r="O40" s="102"/>
      <c r="P40" s="97"/>
      <c r="Q40" s="60"/>
      <c r="R40" s="61"/>
      <c r="S40" s="61"/>
      <c r="T40" s="61"/>
      <c r="U40" s="61"/>
      <c r="V40" s="61"/>
      <c r="W40" s="61"/>
      <c r="X40" s="61"/>
      <c r="Y40" s="61"/>
      <c r="Z40" s="61"/>
      <c r="AA40" s="14"/>
    </row>
    <row r="41" ht="15.75" customHeight="1">
      <c r="A41" s="39"/>
      <c r="B41" s="40"/>
      <c r="C41" s="106" t="s">
        <v>51</v>
      </c>
      <c r="D41" s="30" t="s">
        <v>52</v>
      </c>
      <c r="E41" s="31"/>
      <c r="F41" s="31"/>
      <c r="G41" s="32"/>
      <c r="H41" s="84">
        <v>1.0</v>
      </c>
      <c r="I41" s="107"/>
      <c r="J41" s="33"/>
      <c r="K41" s="33"/>
      <c r="L41" s="94">
        <f t="shared" ref="L41:L42" si="21">I41*24</f>
        <v>0</v>
      </c>
      <c r="M41" s="57">
        <f>((J41+K41)*H41)+I41</f>
        <v>0</v>
      </c>
      <c r="N41" s="58">
        <f t="shared" ref="N41:N42" si="22">M41*24</f>
        <v>0</v>
      </c>
      <c r="P41" s="97"/>
      <c r="Q41" s="60"/>
      <c r="R41" s="61"/>
      <c r="S41" s="61"/>
      <c r="T41" s="61"/>
      <c r="U41" s="61"/>
      <c r="V41" s="61"/>
      <c r="W41" s="61"/>
      <c r="X41" s="61"/>
      <c r="Y41" s="61"/>
      <c r="Z41" s="61"/>
      <c r="AA41" s="14"/>
    </row>
    <row r="42" ht="15.75" customHeight="1">
      <c r="A42" s="39"/>
      <c r="B42" s="40"/>
      <c r="C42" s="108" t="s">
        <v>53</v>
      </c>
      <c r="D42" s="30" t="s">
        <v>54</v>
      </c>
      <c r="E42" s="31"/>
      <c r="F42" s="31"/>
      <c r="G42" s="32"/>
      <c r="H42" s="84">
        <v>600.0</v>
      </c>
      <c r="I42" s="109"/>
      <c r="J42" s="109"/>
      <c r="K42" s="96"/>
      <c r="L42" s="94">
        <f t="shared" si="21"/>
        <v>0</v>
      </c>
      <c r="M42" s="110">
        <f>((J42+K42)*H42/24)+I42</f>
        <v>0</v>
      </c>
      <c r="N42" s="58">
        <f t="shared" si="22"/>
        <v>0</v>
      </c>
      <c r="O42" s="7"/>
      <c r="P42" s="97"/>
      <c r="Q42" s="60"/>
      <c r="R42" s="61"/>
      <c r="S42" s="61"/>
      <c r="T42" s="61"/>
      <c r="U42" s="61"/>
      <c r="V42" s="61"/>
      <c r="W42" s="61"/>
      <c r="X42" s="61"/>
      <c r="Y42" s="61"/>
      <c r="Z42" s="61"/>
      <c r="AA42" s="14"/>
    </row>
    <row r="43" ht="15.75" customHeight="1">
      <c r="A43" s="39"/>
      <c r="B43" s="40"/>
      <c r="C43" s="35" t="s">
        <v>7</v>
      </c>
      <c r="D43" s="31"/>
      <c r="E43" s="31"/>
      <c r="F43" s="31"/>
      <c r="G43" s="32"/>
      <c r="H43" s="36" t="s">
        <v>8</v>
      </c>
      <c r="I43" s="111"/>
      <c r="J43" s="111" t="s">
        <v>8</v>
      </c>
      <c r="K43" s="111" t="s">
        <v>8</v>
      </c>
      <c r="L43" s="111">
        <f>SUM(L16:L42)</f>
        <v>0</v>
      </c>
      <c r="M43" s="111">
        <f>M16+M17+M18+M19+M23+M29+M33+M37+M40+M41</f>
        <v>0</v>
      </c>
      <c r="N43" s="111">
        <f>N16+N17+N18+N19+N23+N29+N33+N37+N40+N41+N42</f>
        <v>0</v>
      </c>
      <c r="O43" s="7"/>
      <c r="P43" s="97"/>
      <c r="Q43" s="60"/>
      <c r="R43" s="61"/>
      <c r="S43" s="61"/>
      <c r="T43" s="61"/>
      <c r="U43" s="61"/>
      <c r="V43" s="61"/>
      <c r="W43" s="61"/>
      <c r="X43" s="61"/>
      <c r="Y43" s="61"/>
      <c r="Z43" s="61"/>
      <c r="AA43" s="14"/>
    </row>
    <row r="44" ht="15.75" customHeight="1">
      <c r="A44" s="39"/>
      <c r="B44" s="40"/>
      <c r="C44" s="112" t="s">
        <v>55</v>
      </c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20"/>
      <c r="O44" s="7"/>
      <c r="P44" s="97"/>
      <c r="Q44" s="60"/>
      <c r="R44" s="61"/>
      <c r="S44" s="61"/>
      <c r="T44" s="61"/>
      <c r="U44" s="61"/>
      <c r="V44" s="61"/>
      <c r="W44" s="61"/>
      <c r="X44" s="61"/>
      <c r="Y44" s="61"/>
      <c r="Z44" s="61"/>
      <c r="AA44" s="14"/>
    </row>
    <row r="45" ht="15.75" customHeight="1">
      <c r="A45" s="39"/>
      <c r="B45" s="40"/>
      <c r="C45" s="113"/>
      <c r="D45" s="113"/>
      <c r="E45" s="113"/>
      <c r="F45" s="113"/>
      <c r="G45" s="113"/>
      <c r="H45" s="114">
        <f>N43-N42+I9</f>
        <v>0</v>
      </c>
      <c r="I45" s="115">
        <f>H45/2</f>
        <v>0</v>
      </c>
      <c r="J45" s="116"/>
      <c r="K45" s="116"/>
      <c r="L45" s="116"/>
      <c r="M45" s="116"/>
      <c r="N45" s="116"/>
      <c r="O45" s="7"/>
      <c r="P45" s="97"/>
      <c r="Q45" s="60"/>
      <c r="R45" s="61"/>
      <c r="S45" s="61"/>
      <c r="T45" s="61"/>
      <c r="U45" s="61"/>
      <c r="V45" s="61"/>
      <c r="W45" s="61"/>
      <c r="X45" s="61"/>
      <c r="Y45" s="61"/>
      <c r="Z45" s="61"/>
      <c r="AA45" s="14"/>
    </row>
    <row r="46" ht="15.75" customHeight="1">
      <c r="A46" s="39"/>
      <c r="B46" s="40"/>
      <c r="C46" s="7"/>
      <c r="D46" s="7"/>
      <c r="E46" s="7"/>
      <c r="F46" s="7"/>
      <c r="G46" s="7"/>
      <c r="H46" s="7"/>
      <c r="I46" s="7"/>
      <c r="J46" s="7"/>
      <c r="K46" s="7"/>
      <c r="L46" s="41"/>
      <c r="M46" s="41"/>
      <c r="N46" s="41"/>
      <c r="O46" s="41"/>
      <c r="P46" s="12"/>
      <c r="Q46" s="13"/>
      <c r="R46" s="6"/>
      <c r="S46" s="6"/>
      <c r="T46" s="6"/>
      <c r="U46" s="6"/>
      <c r="V46" s="6"/>
      <c r="W46" s="6"/>
      <c r="X46" s="6"/>
      <c r="Y46" s="6"/>
      <c r="Z46" s="6"/>
      <c r="AA46" s="14"/>
    </row>
    <row r="47">
      <c r="A47" s="39"/>
      <c r="B47" s="40"/>
      <c r="C47" s="117" t="s">
        <v>56</v>
      </c>
      <c r="D47" s="31"/>
      <c r="E47" s="31"/>
      <c r="F47" s="31"/>
      <c r="G47" s="32"/>
      <c r="H47" s="118" t="s">
        <v>57</v>
      </c>
      <c r="I47" s="118" t="s">
        <v>58</v>
      </c>
      <c r="J47" s="118" t="s">
        <v>59</v>
      </c>
      <c r="K47" s="118" t="s">
        <v>60</v>
      </c>
      <c r="L47" s="118" t="s">
        <v>61</v>
      </c>
      <c r="M47" s="118" t="s">
        <v>62</v>
      </c>
      <c r="N47" s="41"/>
      <c r="O47" s="119"/>
      <c r="P47" s="12"/>
      <c r="Q47" s="13"/>
      <c r="R47" s="6"/>
      <c r="S47" s="6"/>
      <c r="T47" s="6"/>
      <c r="U47" s="6"/>
      <c r="V47" s="6"/>
      <c r="W47" s="6"/>
      <c r="X47" s="6"/>
      <c r="Y47" s="6"/>
      <c r="Z47" s="6"/>
      <c r="AA47" s="14"/>
    </row>
    <row r="48" ht="15.75" customHeight="1">
      <c r="A48" s="39"/>
      <c r="B48" s="40"/>
      <c r="C48" s="120" t="s">
        <v>63</v>
      </c>
      <c r="D48" s="121"/>
      <c r="E48" s="122" t="s">
        <v>64</v>
      </c>
      <c r="F48" s="31"/>
      <c r="G48" s="32"/>
      <c r="H48" s="123">
        <v>27416.5</v>
      </c>
      <c r="I48" s="123">
        <v>74834.0</v>
      </c>
      <c r="J48" s="124"/>
      <c r="K48" s="124"/>
      <c r="L48" s="125">
        <f t="shared" ref="L48:L49" si="23">(J48*H48)+(K48*I48)</f>
        <v>0</v>
      </c>
      <c r="M48" s="125">
        <f t="shared" ref="M48:M49" si="24">L48*24</f>
        <v>0</v>
      </c>
      <c r="N48" s="41"/>
      <c r="O48" s="119"/>
      <c r="P48" s="12"/>
      <c r="Q48" s="13"/>
      <c r="R48" s="6"/>
      <c r="S48" s="6"/>
      <c r="T48" s="6"/>
      <c r="U48" s="6"/>
      <c r="V48" s="6"/>
      <c r="W48" s="6"/>
      <c r="X48" s="6"/>
      <c r="Y48" s="6"/>
      <c r="Z48" s="6"/>
      <c r="AA48" s="14"/>
    </row>
    <row r="49" ht="15.75" customHeight="1">
      <c r="A49" s="39"/>
      <c r="B49" s="40"/>
      <c r="C49" s="126"/>
      <c r="D49" s="127"/>
      <c r="E49" s="122" t="s">
        <v>65</v>
      </c>
      <c r="F49" s="31"/>
      <c r="G49" s="32"/>
      <c r="H49" s="123">
        <v>1.0</v>
      </c>
      <c r="I49" s="100">
        <v>1.0</v>
      </c>
      <c r="J49" s="124"/>
      <c r="K49" s="124"/>
      <c r="L49" s="125">
        <f t="shared" si="23"/>
        <v>0</v>
      </c>
      <c r="M49" s="125">
        <f t="shared" si="24"/>
        <v>0</v>
      </c>
      <c r="N49" s="41"/>
      <c r="O49" s="119"/>
      <c r="P49" s="12"/>
      <c r="Q49" s="13"/>
      <c r="R49" s="6"/>
      <c r="S49" s="6"/>
      <c r="T49" s="6"/>
      <c r="U49" s="6"/>
      <c r="V49" s="6"/>
      <c r="W49" s="6"/>
      <c r="X49" s="6"/>
      <c r="Y49" s="6"/>
      <c r="Z49" s="6"/>
      <c r="AA49" s="14"/>
    </row>
    <row r="50" ht="15.75" customHeight="1">
      <c r="A50" s="39"/>
      <c r="B50" s="40"/>
      <c r="C50" s="128" t="s">
        <v>66</v>
      </c>
      <c r="D50" s="31"/>
      <c r="E50" s="31"/>
      <c r="F50" s="31"/>
      <c r="G50" s="32"/>
      <c r="H50" s="90" t="s">
        <v>8</v>
      </c>
      <c r="I50" s="90" t="s">
        <v>8</v>
      </c>
      <c r="J50" s="129" t="s">
        <v>8</v>
      </c>
      <c r="K50" s="129" t="s">
        <v>8</v>
      </c>
      <c r="L50" s="129">
        <f t="shared" ref="L50:M50" si="25">SUM(L48:L49)</f>
        <v>0</v>
      </c>
      <c r="M50" s="129">
        <f t="shared" si="25"/>
        <v>0</v>
      </c>
      <c r="N50" s="41"/>
      <c r="O50" s="119"/>
      <c r="P50" s="12"/>
      <c r="Q50" s="13"/>
      <c r="R50" s="6"/>
      <c r="S50" s="6"/>
      <c r="T50" s="6"/>
      <c r="U50" s="6"/>
      <c r="V50" s="6"/>
      <c r="W50" s="6"/>
      <c r="X50" s="6"/>
      <c r="Y50" s="6"/>
      <c r="Z50" s="6"/>
      <c r="AA50" s="14"/>
    </row>
    <row r="51" ht="15.75" customHeight="1">
      <c r="A51" s="39"/>
      <c r="B51" s="40"/>
      <c r="C51" s="30" t="s">
        <v>67</v>
      </c>
      <c r="D51" s="32"/>
      <c r="E51" s="30" t="s">
        <v>68</v>
      </c>
      <c r="F51" s="31"/>
      <c r="G51" s="32"/>
      <c r="H51" s="130">
        <v>26.0</v>
      </c>
      <c r="I51" s="130">
        <v>26.0</v>
      </c>
      <c r="J51" s="131" t="s">
        <v>69</v>
      </c>
      <c r="K51" s="32"/>
      <c r="L51" s="125">
        <f>J100</f>
        <v>0</v>
      </c>
      <c r="M51" s="125">
        <f>L51*24</f>
        <v>0</v>
      </c>
      <c r="N51" s="41"/>
      <c r="O51" s="119"/>
      <c r="P51" s="12"/>
      <c r="Q51" s="13"/>
      <c r="R51" s="6"/>
      <c r="S51" s="6"/>
      <c r="T51" s="6"/>
      <c r="U51" s="6"/>
      <c r="V51" s="6"/>
      <c r="W51" s="6"/>
      <c r="X51" s="6"/>
      <c r="Y51" s="6"/>
      <c r="Z51" s="6"/>
      <c r="AA51" s="14"/>
    </row>
    <row r="52" ht="15.75" customHeight="1">
      <c r="A52" s="39"/>
      <c r="B52" s="40"/>
      <c r="C52" s="132" t="s">
        <v>70</v>
      </c>
      <c r="D52" s="31"/>
      <c r="E52" s="31"/>
      <c r="F52" s="31"/>
      <c r="G52" s="32"/>
      <c r="H52" s="133" t="s">
        <v>8</v>
      </c>
      <c r="I52" s="133" t="s">
        <v>8</v>
      </c>
      <c r="J52" s="134" t="s">
        <v>8</v>
      </c>
      <c r="K52" s="134" t="s">
        <v>8</v>
      </c>
      <c r="L52" s="134">
        <f t="shared" ref="L52:M52" si="26">SUM(L51)</f>
        <v>0</v>
      </c>
      <c r="M52" s="134">
        <f t="shared" si="26"/>
        <v>0</v>
      </c>
      <c r="N52" s="41"/>
      <c r="O52" s="119"/>
      <c r="P52" s="12"/>
      <c r="Q52" s="13"/>
      <c r="R52" s="6"/>
      <c r="S52" s="6"/>
      <c r="T52" s="6"/>
      <c r="U52" s="6"/>
      <c r="V52" s="6"/>
      <c r="W52" s="6"/>
      <c r="X52" s="6"/>
      <c r="Y52" s="6"/>
      <c r="Z52" s="6"/>
      <c r="AA52" s="14"/>
    </row>
    <row r="53" ht="15.75" customHeight="1">
      <c r="A53" s="39"/>
      <c r="B53" s="40"/>
      <c r="C53" s="120" t="s">
        <v>71</v>
      </c>
      <c r="D53" s="121"/>
      <c r="E53" s="30" t="s">
        <v>72</v>
      </c>
      <c r="F53" s="31"/>
      <c r="G53" s="32"/>
      <c r="H53" s="123">
        <v>49.375</v>
      </c>
      <c r="I53" s="123">
        <v>114.0957125</v>
      </c>
      <c r="J53" s="124"/>
      <c r="K53" s="124"/>
      <c r="L53" s="125">
        <f t="shared" ref="L53:L55" si="27">(J53*H53)+(K53*I53)</f>
        <v>0</v>
      </c>
      <c r="M53" s="125">
        <f t="shared" ref="M53:M55" si="28">L53*24</f>
        <v>0</v>
      </c>
      <c r="N53" s="41"/>
      <c r="O53" s="119"/>
      <c r="P53" s="12"/>
      <c r="Q53" s="13"/>
      <c r="R53" s="6"/>
      <c r="S53" s="6"/>
      <c r="T53" s="6"/>
      <c r="U53" s="6"/>
      <c r="V53" s="6"/>
      <c r="W53" s="6"/>
      <c r="X53" s="6"/>
      <c r="Y53" s="6"/>
      <c r="Z53" s="6"/>
      <c r="AA53" s="14"/>
    </row>
    <row r="54" ht="15.75" customHeight="1">
      <c r="A54" s="39"/>
      <c r="B54" s="40"/>
      <c r="C54" s="135"/>
      <c r="D54" s="136"/>
      <c r="E54" s="30" t="s">
        <v>73</v>
      </c>
      <c r="F54" s="31"/>
      <c r="G54" s="32"/>
      <c r="H54" s="123">
        <v>234.5</v>
      </c>
      <c r="I54" s="123">
        <v>487.16657499999997</v>
      </c>
      <c r="J54" s="124"/>
      <c r="K54" s="124"/>
      <c r="L54" s="125">
        <f t="shared" si="27"/>
        <v>0</v>
      </c>
      <c r="M54" s="125">
        <f t="shared" si="28"/>
        <v>0</v>
      </c>
      <c r="N54" s="41"/>
      <c r="O54" s="119"/>
      <c r="P54" s="12"/>
      <c r="Q54" s="13"/>
      <c r="R54" s="6"/>
      <c r="S54" s="6"/>
      <c r="T54" s="6"/>
      <c r="U54" s="6"/>
      <c r="V54" s="6"/>
      <c r="W54" s="6"/>
      <c r="X54" s="6"/>
      <c r="Y54" s="6"/>
      <c r="Z54" s="6"/>
      <c r="AA54" s="14"/>
    </row>
    <row r="55" ht="15.75" customHeight="1">
      <c r="A55" s="39"/>
      <c r="B55" s="40"/>
      <c r="C55" s="126"/>
      <c r="D55" s="127"/>
      <c r="E55" s="30" t="s">
        <v>74</v>
      </c>
      <c r="F55" s="31"/>
      <c r="G55" s="32"/>
      <c r="H55" s="123">
        <v>4.125</v>
      </c>
      <c r="I55" s="123">
        <v>47.35</v>
      </c>
      <c r="J55" s="124"/>
      <c r="K55" s="124"/>
      <c r="L55" s="125">
        <f t="shared" si="27"/>
        <v>0</v>
      </c>
      <c r="M55" s="125">
        <f t="shared" si="28"/>
        <v>0</v>
      </c>
      <c r="N55" s="41"/>
      <c r="O55" s="119"/>
      <c r="P55" s="12"/>
      <c r="Q55" s="13"/>
      <c r="R55" s="6"/>
      <c r="S55" s="6"/>
      <c r="T55" s="6"/>
      <c r="U55" s="6"/>
      <c r="V55" s="6"/>
      <c r="W55" s="6"/>
      <c r="X55" s="6"/>
      <c r="Y55" s="6"/>
      <c r="Z55" s="6"/>
      <c r="AA55" s="14"/>
    </row>
    <row r="56" ht="15.75" customHeight="1">
      <c r="A56" s="39"/>
      <c r="B56" s="40"/>
      <c r="C56" s="128" t="s">
        <v>75</v>
      </c>
      <c r="D56" s="31"/>
      <c r="E56" s="31"/>
      <c r="F56" s="31"/>
      <c r="G56" s="32"/>
      <c r="H56" s="90" t="s">
        <v>8</v>
      </c>
      <c r="I56" s="90" t="s">
        <v>8</v>
      </c>
      <c r="J56" s="129" t="s">
        <v>8</v>
      </c>
      <c r="K56" s="129" t="s">
        <v>8</v>
      </c>
      <c r="L56" s="129">
        <f t="shared" ref="L56:M56" si="29">SUM(L53:L55)</f>
        <v>0</v>
      </c>
      <c r="M56" s="129">
        <f t="shared" si="29"/>
        <v>0</v>
      </c>
      <c r="N56" s="41"/>
      <c r="O56" s="119"/>
      <c r="P56" s="12"/>
      <c r="Q56" s="13"/>
      <c r="R56" s="6"/>
      <c r="S56" s="6"/>
      <c r="T56" s="6"/>
      <c r="U56" s="6"/>
      <c r="V56" s="6"/>
      <c r="W56" s="6"/>
      <c r="X56" s="6"/>
      <c r="Y56" s="6"/>
      <c r="Z56" s="6"/>
      <c r="AA56" s="14"/>
    </row>
    <row r="57" ht="15.75" customHeight="1">
      <c r="A57" s="39"/>
      <c r="B57" s="40"/>
      <c r="C57" s="137" t="s">
        <v>76</v>
      </c>
      <c r="D57" s="121"/>
      <c r="E57" s="30" t="s">
        <v>77</v>
      </c>
      <c r="F57" s="31"/>
      <c r="G57" s="32"/>
      <c r="H57" s="123">
        <v>626.5</v>
      </c>
      <c r="I57" s="123">
        <v>2295.5733999999998</v>
      </c>
      <c r="J57" s="124"/>
      <c r="K57" s="138"/>
      <c r="L57" s="125">
        <f t="shared" ref="L57:L62" si="30">(J57*H57)+(K57*I57)</f>
        <v>0</v>
      </c>
      <c r="M57" s="125">
        <f t="shared" ref="M57:M62" si="31">L57*24</f>
        <v>0</v>
      </c>
      <c r="N57" s="139"/>
      <c r="O57" s="119"/>
      <c r="P57" s="12"/>
      <c r="Q57" s="13"/>
      <c r="R57" s="6"/>
      <c r="S57" s="6"/>
      <c r="T57" s="6"/>
      <c r="U57" s="6"/>
      <c r="V57" s="6"/>
      <c r="W57" s="6"/>
      <c r="X57" s="6"/>
      <c r="Y57" s="6"/>
      <c r="Z57" s="6"/>
      <c r="AA57" s="14"/>
    </row>
    <row r="58" ht="15.75" customHeight="1">
      <c r="A58" s="39"/>
      <c r="B58" s="40"/>
      <c r="C58" s="135"/>
      <c r="D58" s="136"/>
      <c r="E58" s="30" t="s">
        <v>78</v>
      </c>
      <c r="F58" s="31"/>
      <c r="G58" s="32"/>
      <c r="H58" s="123">
        <v>1974.375</v>
      </c>
      <c r="I58" s="123">
        <v>6700.013404166666</v>
      </c>
      <c r="J58" s="140"/>
      <c r="K58" s="141"/>
      <c r="L58" s="125">
        <f t="shared" si="30"/>
        <v>0</v>
      </c>
      <c r="M58" s="125">
        <f t="shared" si="31"/>
        <v>0</v>
      </c>
      <c r="N58" s="139"/>
      <c r="O58" s="119"/>
      <c r="P58" s="12"/>
      <c r="Q58" s="13"/>
      <c r="R58" s="6"/>
      <c r="S58" s="6"/>
      <c r="T58" s="6"/>
      <c r="U58" s="6"/>
      <c r="V58" s="6"/>
      <c r="W58" s="6"/>
      <c r="X58" s="6"/>
      <c r="Y58" s="6"/>
      <c r="Z58" s="6"/>
      <c r="AA58" s="14"/>
    </row>
    <row r="59" ht="15.75" customHeight="1">
      <c r="A59" s="39"/>
      <c r="B59" s="40"/>
      <c r="C59" s="135"/>
      <c r="D59" s="136"/>
      <c r="E59" s="30" t="s">
        <v>79</v>
      </c>
      <c r="F59" s="31"/>
      <c r="G59" s="32"/>
      <c r="H59" s="123">
        <v>11.875</v>
      </c>
      <c r="I59" s="123">
        <v>12.270870833333335</v>
      </c>
      <c r="J59" s="140"/>
      <c r="K59" s="141"/>
      <c r="L59" s="125">
        <f t="shared" si="30"/>
        <v>0</v>
      </c>
      <c r="M59" s="125">
        <f t="shared" si="31"/>
        <v>0</v>
      </c>
      <c r="N59" s="139"/>
      <c r="O59" s="119"/>
      <c r="P59" s="12"/>
      <c r="Q59" s="13"/>
      <c r="R59" s="6"/>
      <c r="S59" s="6"/>
      <c r="T59" s="6"/>
      <c r="U59" s="6"/>
      <c r="V59" s="6"/>
      <c r="W59" s="6"/>
      <c r="X59" s="6"/>
      <c r="Y59" s="6"/>
      <c r="Z59" s="6"/>
      <c r="AA59" s="14"/>
    </row>
    <row r="60" ht="15.75" customHeight="1">
      <c r="A60" s="39"/>
      <c r="B60" s="40"/>
      <c r="C60" s="135"/>
      <c r="D60" s="136"/>
      <c r="E60" s="30" t="s">
        <v>80</v>
      </c>
      <c r="F60" s="31"/>
      <c r="G60" s="32"/>
      <c r="H60" s="123">
        <v>57.125</v>
      </c>
      <c r="I60" s="123">
        <v>85.74170833333334</v>
      </c>
      <c r="J60" s="140"/>
      <c r="K60" s="141"/>
      <c r="L60" s="125">
        <f t="shared" si="30"/>
        <v>0</v>
      </c>
      <c r="M60" s="125">
        <f t="shared" si="31"/>
        <v>0</v>
      </c>
      <c r="N60" s="139"/>
      <c r="O60" s="119"/>
      <c r="P60" s="12"/>
      <c r="Q60" s="13"/>
      <c r="R60" s="6"/>
      <c r="S60" s="6"/>
      <c r="T60" s="6"/>
      <c r="U60" s="6"/>
      <c r="V60" s="6"/>
      <c r="W60" s="6"/>
      <c r="X60" s="6"/>
      <c r="Y60" s="6"/>
      <c r="Z60" s="6"/>
      <c r="AA60" s="14"/>
    </row>
    <row r="61" ht="15.75" customHeight="1">
      <c r="A61" s="39"/>
      <c r="B61" s="40"/>
      <c r="C61" s="135"/>
      <c r="D61" s="136"/>
      <c r="E61" s="30" t="s">
        <v>81</v>
      </c>
      <c r="F61" s="31"/>
      <c r="G61" s="32"/>
      <c r="H61" s="123">
        <v>0.0</v>
      </c>
      <c r="I61" s="123">
        <v>0.0</v>
      </c>
      <c r="J61" s="140"/>
      <c r="K61" s="141"/>
      <c r="L61" s="125">
        <f t="shared" si="30"/>
        <v>0</v>
      </c>
      <c r="M61" s="125">
        <f t="shared" si="31"/>
        <v>0</v>
      </c>
      <c r="N61" s="139"/>
      <c r="O61" s="119"/>
      <c r="P61" s="12"/>
      <c r="Q61" s="13"/>
      <c r="R61" s="6"/>
      <c r="S61" s="6"/>
      <c r="T61" s="6"/>
      <c r="U61" s="6"/>
      <c r="V61" s="6"/>
      <c r="W61" s="6"/>
      <c r="X61" s="6"/>
      <c r="Y61" s="6"/>
      <c r="Z61" s="6"/>
      <c r="AA61" s="14"/>
    </row>
    <row r="62" ht="15.75" customHeight="1">
      <c r="A62" s="39"/>
      <c r="B62" s="40"/>
      <c r="C62" s="126"/>
      <c r="D62" s="127"/>
      <c r="E62" s="30" t="s">
        <v>82</v>
      </c>
      <c r="F62" s="31"/>
      <c r="G62" s="32"/>
      <c r="H62" s="123">
        <v>0.0</v>
      </c>
      <c r="I62" s="123">
        <v>0.0</v>
      </c>
      <c r="J62" s="140"/>
      <c r="K62" s="141"/>
      <c r="L62" s="125">
        <f t="shared" si="30"/>
        <v>0</v>
      </c>
      <c r="M62" s="125">
        <f t="shared" si="31"/>
        <v>0</v>
      </c>
      <c r="N62" s="41"/>
      <c r="O62" s="119"/>
      <c r="P62" s="12"/>
      <c r="Q62" s="13"/>
      <c r="R62" s="6"/>
      <c r="S62" s="6"/>
      <c r="T62" s="6"/>
      <c r="U62" s="6"/>
      <c r="V62" s="6"/>
      <c r="W62" s="6"/>
      <c r="X62" s="6"/>
      <c r="Y62" s="6"/>
      <c r="Z62" s="6"/>
      <c r="AA62" s="14"/>
    </row>
    <row r="63" ht="15.75" customHeight="1">
      <c r="A63" s="39"/>
      <c r="B63" s="40"/>
      <c r="C63" s="128" t="s">
        <v>83</v>
      </c>
      <c r="D63" s="31"/>
      <c r="E63" s="31"/>
      <c r="F63" s="31"/>
      <c r="G63" s="32"/>
      <c r="H63" s="90" t="s">
        <v>8</v>
      </c>
      <c r="I63" s="90" t="s">
        <v>8</v>
      </c>
      <c r="J63" s="129" t="s">
        <v>8</v>
      </c>
      <c r="K63" s="129" t="s">
        <v>8</v>
      </c>
      <c r="L63" s="129">
        <f t="shared" ref="L63:M63" si="32">SUM(L57:L62)</f>
        <v>0</v>
      </c>
      <c r="M63" s="129">
        <f t="shared" si="32"/>
        <v>0</v>
      </c>
      <c r="N63" s="41"/>
      <c r="O63" s="119"/>
      <c r="P63" s="12"/>
      <c r="Q63" s="13"/>
      <c r="R63" s="6"/>
      <c r="S63" s="6"/>
      <c r="T63" s="6"/>
      <c r="U63" s="6"/>
      <c r="V63" s="6"/>
      <c r="W63" s="6"/>
      <c r="X63" s="6"/>
      <c r="Y63" s="6"/>
      <c r="Z63" s="6"/>
      <c r="AA63" s="14"/>
    </row>
    <row r="64" ht="15.75" customHeight="1">
      <c r="A64" s="39"/>
      <c r="B64" s="40"/>
      <c r="C64" s="137" t="s">
        <v>84</v>
      </c>
      <c r="D64" s="121"/>
      <c r="E64" s="122" t="s">
        <v>85</v>
      </c>
      <c r="F64" s="31"/>
      <c r="G64" s="32"/>
      <c r="H64" s="123">
        <v>0.0</v>
      </c>
      <c r="I64" s="123">
        <v>0.0</v>
      </c>
      <c r="J64" s="124"/>
      <c r="K64" s="138"/>
      <c r="L64" s="125">
        <f t="shared" ref="L64:L67" si="33">(J64*H64)+(K64*I64)</f>
        <v>0</v>
      </c>
      <c r="M64" s="125">
        <f t="shared" ref="M64:M67" si="34">L64*24</f>
        <v>0</v>
      </c>
      <c r="N64" s="41"/>
      <c r="O64" s="119"/>
      <c r="P64" s="12"/>
      <c r="Q64" s="13"/>
      <c r="R64" s="6"/>
      <c r="S64" s="6"/>
      <c r="T64" s="6"/>
      <c r="U64" s="6"/>
      <c r="V64" s="6"/>
      <c r="W64" s="6"/>
      <c r="X64" s="6"/>
      <c r="Y64" s="6"/>
      <c r="Z64" s="6"/>
      <c r="AA64" s="14"/>
    </row>
    <row r="65" ht="15.75" customHeight="1">
      <c r="A65" s="39"/>
      <c r="B65" s="40"/>
      <c r="C65" s="135"/>
      <c r="D65" s="136"/>
      <c r="E65" s="30" t="s">
        <v>86</v>
      </c>
      <c r="F65" s="31"/>
      <c r="G65" s="32"/>
      <c r="H65" s="123">
        <v>3.75</v>
      </c>
      <c r="I65" s="123">
        <v>4.989574999999999</v>
      </c>
      <c r="J65" s="140"/>
      <c r="K65" s="141"/>
      <c r="L65" s="125">
        <f t="shared" si="33"/>
        <v>0</v>
      </c>
      <c r="M65" s="125">
        <f t="shared" si="34"/>
        <v>0</v>
      </c>
      <c r="N65" s="41"/>
      <c r="O65" s="119"/>
      <c r="P65" s="12"/>
      <c r="Q65" s="13"/>
      <c r="R65" s="6"/>
      <c r="S65" s="6"/>
      <c r="T65" s="6"/>
      <c r="U65" s="6"/>
      <c r="V65" s="6"/>
      <c r="W65" s="6"/>
      <c r="X65" s="6"/>
      <c r="Y65" s="6"/>
      <c r="Z65" s="6"/>
      <c r="AA65" s="14"/>
    </row>
    <row r="66" ht="15.75" customHeight="1">
      <c r="A66" s="39"/>
      <c r="B66" s="40"/>
      <c r="C66" s="135"/>
      <c r="D66" s="136"/>
      <c r="E66" s="30" t="s">
        <v>87</v>
      </c>
      <c r="F66" s="31"/>
      <c r="G66" s="32"/>
      <c r="H66" s="123">
        <v>64.875</v>
      </c>
      <c r="I66" s="123">
        <v>231.56036250000002</v>
      </c>
      <c r="J66" s="140"/>
      <c r="K66" s="141"/>
      <c r="L66" s="125">
        <f t="shared" si="33"/>
        <v>0</v>
      </c>
      <c r="M66" s="125">
        <f t="shared" si="34"/>
        <v>0</v>
      </c>
      <c r="N66" s="41"/>
      <c r="O66" s="119"/>
      <c r="P66" s="12"/>
      <c r="Q66" s="13"/>
      <c r="R66" s="6"/>
      <c r="S66" s="6"/>
      <c r="T66" s="6"/>
      <c r="U66" s="6"/>
      <c r="V66" s="6"/>
      <c r="W66" s="6"/>
      <c r="X66" s="6"/>
      <c r="Y66" s="6"/>
      <c r="Z66" s="6"/>
      <c r="AA66" s="14"/>
    </row>
    <row r="67" ht="15.75" customHeight="1">
      <c r="A67" s="39"/>
      <c r="B67" s="40"/>
      <c r="C67" s="126"/>
      <c r="D67" s="127"/>
      <c r="E67" s="30" t="s">
        <v>88</v>
      </c>
      <c r="F67" s="31"/>
      <c r="G67" s="32"/>
      <c r="H67" s="123">
        <v>4.125</v>
      </c>
      <c r="I67" s="123">
        <v>47.5145375</v>
      </c>
      <c r="J67" s="140"/>
      <c r="K67" s="141"/>
      <c r="L67" s="125">
        <f t="shared" si="33"/>
        <v>0</v>
      </c>
      <c r="M67" s="125">
        <f t="shared" si="34"/>
        <v>0</v>
      </c>
      <c r="N67" s="41"/>
      <c r="O67" s="119"/>
      <c r="P67" s="12"/>
      <c r="Q67" s="13"/>
      <c r="R67" s="6"/>
      <c r="S67" s="6"/>
      <c r="T67" s="6"/>
      <c r="U67" s="6"/>
      <c r="V67" s="6"/>
      <c r="W67" s="6"/>
      <c r="X67" s="6"/>
      <c r="Y67" s="6"/>
      <c r="Z67" s="6"/>
      <c r="AA67" s="14"/>
    </row>
    <row r="68" ht="15.75" customHeight="1">
      <c r="A68" s="39"/>
      <c r="B68" s="40"/>
      <c r="C68" s="128" t="s">
        <v>89</v>
      </c>
      <c r="D68" s="31"/>
      <c r="E68" s="31"/>
      <c r="F68" s="31"/>
      <c r="G68" s="32"/>
      <c r="H68" s="90" t="s">
        <v>8</v>
      </c>
      <c r="I68" s="90" t="s">
        <v>8</v>
      </c>
      <c r="J68" s="129" t="s">
        <v>8</v>
      </c>
      <c r="K68" s="129" t="s">
        <v>8</v>
      </c>
      <c r="L68" s="129">
        <f t="shared" ref="L68:M68" si="35">SUM(L64:L67)</f>
        <v>0</v>
      </c>
      <c r="M68" s="129">
        <f t="shared" si="35"/>
        <v>0</v>
      </c>
      <c r="N68" s="41"/>
      <c r="O68" s="119"/>
      <c r="P68" s="12"/>
      <c r="Q68" s="13"/>
      <c r="R68" s="6"/>
      <c r="S68" s="6"/>
      <c r="T68" s="6"/>
      <c r="U68" s="6"/>
      <c r="V68" s="6"/>
      <c r="W68" s="6"/>
      <c r="X68" s="6"/>
      <c r="Y68" s="6"/>
      <c r="Z68" s="6"/>
      <c r="AA68" s="14"/>
    </row>
    <row r="69" ht="15.75" customHeight="1">
      <c r="A69" s="39"/>
      <c r="B69" s="40"/>
      <c r="C69" s="35" t="s">
        <v>7</v>
      </c>
      <c r="D69" s="31"/>
      <c r="E69" s="31"/>
      <c r="F69" s="31"/>
      <c r="G69" s="32"/>
      <c r="H69" s="36" t="s">
        <v>8</v>
      </c>
      <c r="I69" s="36" t="s">
        <v>8</v>
      </c>
      <c r="J69" s="36" t="s">
        <v>8</v>
      </c>
      <c r="K69" s="36" t="s">
        <v>8</v>
      </c>
      <c r="L69" s="142">
        <f t="shared" ref="L69:M69" si="36">L68+L63+L56+L52+L50</f>
        <v>0</v>
      </c>
      <c r="M69" s="142">
        <f t="shared" si="36"/>
        <v>0</v>
      </c>
      <c r="N69" s="143"/>
      <c r="O69" s="119"/>
      <c r="P69" s="12"/>
      <c r="Q69" s="13"/>
      <c r="R69" s="6"/>
      <c r="S69" s="6"/>
      <c r="T69" s="6"/>
      <c r="U69" s="6"/>
      <c r="V69" s="6"/>
      <c r="W69" s="6"/>
      <c r="X69" s="6"/>
      <c r="Y69" s="6"/>
      <c r="Z69" s="6"/>
      <c r="AA69" s="14"/>
    </row>
    <row r="70" ht="15.75" customHeight="1">
      <c r="A70" s="39"/>
      <c r="B70" s="144"/>
      <c r="C70" s="145" t="s">
        <v>55</v>
      </c>
      <c r="D70" s="146"/>
      <c r="E70" s="146"/>
      <c r="F70" s="146"/>
      <c r="G70" s="146"/>
      <c r="H70" s="147"/>
      <c r="I70" s="147"/>
      <c r="J70" s="147"/>
      <c r="K70" s="148"/>
      <c r="L70" s="149"/>
      <c r="M70" s="149"/>
      <c r="N70" s="148"/>
      <c r="O70" s="148"/>
      <c r="P70" s="12"/>
      <c r="Q70" s="13"/>
      <c r="R70" s="6"/>
      <c r="S70" s="6"/>
      <c r="T70" s="6"/>
      <c r="U70" s="6"/>
      <c r="V70" s="6"/>
      <c r="W70" s="6"/>
      <c r="X70" s="6"/>
      <c r="Y70" s="6"/>
      <c r="Z70" s="6"/>
      <c r="AA70" s="14"/>
    </row>
    <row r="71" ht="15.75" customHeight="1">
      <c r="A71" s="39"/>
      <c r="B71" s="144"/>
      <c r="C71" s="146"/>
      <c r="D71" s="146"/>
      <c r="E71" s="146"/>
      <c r="F71" s="146"/>
      <c r="G71" s="146"/>
      <c r="H71" s="147"/>
      <c r="I71" s="147"/>
      <c r="J71" s="147"/>
      <c r="K71" s="148"/>
      <c r="L71" s="150"/>
      <c r="M71" s="150"/>
      <c r="N71" s="148"/>
      <c r="O71" s="148"/>
      <c r="P71" s="12"/>
      <c r="Q71" s="13"/>
      <c r="R71" s="6"/>
      <c r="S71" s="6"/>
      <c r="T71" s="6"/>
      <c r="U71" s="6"/>
      <c r="V71" s="6"/>
      <c r="W71" s="6"/>
      <c r="X71" s="6"/>
      <c r="Y71" s="6"/>
      <c r="Z71" s="6"/>
      <c r="AA71" s="14"/>
    </row>
    <row r="72" ht="15.75" customHeight="1">
      <c r="A72" s="39"/>
      <c r="B72" s="144"/>
      <c r="C72" s="146"/>
      <c r="D72" s="146"/>
      <c r="E72" s="146"/>
      <c r="F72" s="146"/>
      <c r="G72" s="146"/>
      <c r="H72" s="147"/>
      <c r="I72" s="147"/>
      <c r="J72" s="147"/>
      <c r="K72" s="148"/>
      <c r="L72" s="150"/>
      <c r="M72" s="150"/>
      <c r="N72" s="148"/>
      <c r="O72" s="148"/>
      <c r="P72" s="12"/>
      <c r="Q72" s="13"/>
      <c r="R72" s="6"/>
      <c r="S72" s="6"/>
      <c r="T72" s="6"/>
      <c r="U72" s="6"/>
      <c r="V72" s="6"/>
      <c r="W72" s="6"/>
      <c r="X72" s="6"/>
      <c r="Y72" s="6"/>
      <c r="Z72" s="6"/>
      <c r="AA72" s="14"/>
    </row>
    <row r="73">
      <c r="A73" s="39"/>
      <c r="B73" s="144"/>
      <c r="C73" s="117" t="s">
        <v>90</v>
      </c>
      <c r="D73" s="31"/>
      <c r="E73" s="32"/>
      <c r="F73" s="118" t="s">
        <v>91</v>
      </c>
      <c r="G73" s="118" t="s">
        <v>92</v>
      </c>
      <c r="H73" s="118" t="s">
        <v>59</v>
      </c>
      <c r="I73" s="118" t="s">
        <v>93</v>
      </c>
      <c r="J73" s="118" t="s">
        <v>3</v>
      </c>
      <c r="K73" s="148"/>
      <c r="L73" s="150"/>
      <c r="M73" s="150"/>
      <c r="N73" s="148"/>
      <c r="O73" s="148"/>
      <c r="P73" s="12"/>
      <c r="Q73" s="13"/>
      <c r="R73" s="6"/>
      <c r="S73" s="6"/>
      <c r="T73" s="6"/>
      <c r="U73" s="6"/>
      <c r="V73" s="6"/>
      <c r="W73" s="6"/>
      <c r="X73" s="6"/>
      <c r="Y73" s="6"/>
      <c r="Z73" s="6"/>
      <c r="AA73" s="14"/>
    </row>
    <row r="74" ht="15.75" customHeight="1">
      <c r="A74" s="39"/>
      <c r="B74" s="144"/>
      <c r="C74" s="151" t="s">
        <v>94</v>
      </c>
      <c r="D74" s="31"/>
      <c r="E74" s="32"/>
      <c r="F74" s="152">
        <v>1.0</v>
      </c>
      <c r="G74" s="153">
        <v>10.0</v>
      </c>
      <c r="H74" s="154"/>
      <c r="I74" s="154"/>
      <c r="J74" s="155">
        <f t="shared" ref="J74:J99" si="37">(F74*H74)+(G74*I74)</f>
        <v>0</v>
      </c>
      <c r="K74" s="41"/>
      <c r="L74" s="150"/>
      <c r="M74" s="150"/>
      <c r="N74" s="148"/>
      <c r="O74" s="148"/>
      <c r="P74" s="12"/>
      <c r="Q74" s="13"/>
      <c r="R74" s="6"/>
      <c r="S74" s="6"/>
      <c r="T74" s="6"/>
      <c r="U74" s="6"/>
      <c r="V74" s="6"/>
      <c r="W74" s="6"/>
      <c r="X74" s="6"/>
      <c r="Y74" s="6"/>
      <c r="Z74" s="6"/>
      <c r="AA74" s="14"/>
    </row>
    <row r="75" ht="15.75" customHeight="1">
      <c r="A75" s="39"/>
      <c r="B75" s="144"/>
      <c r="C75" s="151" t="s">
        <v>95</v>
      </c>
      <c r="D75" s="31"/>
      <c r="E75" s="32"/>
      <c r="F75" s="152">
        <v>1.0</v>
      </c>
      <c r="G75" s="153">
        <v>10.0</v>
      </c>
      <c r="H75" s="154"/>
      <c r="I75" s="154"/>
      <c r="J75" s="155">
        <f t="shared" si="37"/>
        <v>0</v>
      </c>
      <c r="K75" s="150"/>
      <c r="L75" s="150"/>
      <c r="M75" s="150"/>
      <c r="N75" s="148"/>
      <c r="O75" s="148"/>
      <c r="P75" s="12"/>
      <c r="Q75" s="13"/>
      <c r="R75" s="6"/>
      <c r="S75" s="6"/>
      <c r="T75" s="6"/>
      <c r="U75" s="6"/>
      <c r="V75" s="6"/>
      <c r="W75" s="6"/>
      <c r="X75" s="6"/>
      <c r="Y75" s="6"/>
      <c r="Z75" s="6"/>
      <c r="AA75" s="14"/>
    </row>
    <row r="76" ht="15.75" customHeight="1">
      <c r="A76" s="39"/>
      <c r="B76" s="144"/>
      <c r="C76" s="151" t="s">
        <v>96</v>
      </c>
      <c r="D76" s="31"/>
      <c r="E76" s="32"/>
      <c r="F76" s="152">
        <v>1.0</v>
      </c>
      <c r="G76" s="153">
        <v>1.0</v>
      </c>
      <c r="H76" s="154"/>
      <c r="I76" s="154"/>
      <c r="J76" s="155">
        <f t="shared" si="37"/>
        <v>0</v>
      </c>
      <c r="K76" s="150"/>
      <c r="L76" s="150"/>
      <c r="M76" s="150"/>
      <c r="N76" s="149"/>
      <c r="O76" s="148"/>
      <c r="P76" s="12"/>
      <c r="Q76" s="13"/>
      <c r="R76" s="6"/>
      <c r="S76" s="6"/>
      <c r="T76" s="6"/>
      <c r="U76" s="6"/>
      <c r="V76" s="6"/>
      <c r="W76" s="6"/>
      <c r="X76" s="6"/>
      <c r="Y76" s="6"/>
      <c r="Z76" s="6"/>
      <c r="AA76" s="14"/>
    </row>
    <row r="77" ht="15.75" customHeight="1">
      <c r="A77" s="39"/>
      <c r="B77" s="144"/>
      <c r="C77" s="151" t="s">
        <v>97</v>
      </c>
      <c r="D77" s="31"/>
      <c r="E77" s="32"/>
      <c r="F77" s="152">
        <v>1.0</v>
      </c>
      <c r="G77" s="153">
        <v>10.0</v>
      </c>
      <c r="H77" s="154"/>
      <c r="I77" s="154"/>
      <c r="J77" s="155">
        <f t="shared" si="37"/>
        <v>0</v>
      </c>
      <c r="K77" s="150"/>
      <c r="L77" s="150"/>
      <c r="M77" s="150"/>
      <c r="N77" s="156"/>
      <c r="O77" s="156"/>
      <c r="P77" s="12"/>
      <c r="Q77" s="13"/>
      <c r="R77" s="6"/>
      <c r="S77" s="6"/>
      <c r="T77" s="6"/>
      <c r="U77" s="6"/>
      <c r="V77" s="6"/>
      <c r="W77" s="6"/>
      <c r="X77" s="6"/>
      <c r="Y77" s="6"/>
      <c r="Z77" s="6"/>
      <c r="AA77" s="14"/>
    </row>
    <row r="78" ht="15.75" customHeight="1">
      <c r="A78" s="39"/>
      <c r="B78" s="144"/>
      <c r="C78" s="151" t="s">
        <v>98</v>
      </c>
      <c r="D78" s="31"/>
      <c r="E78" s="32"/>
      <c r="F78" s="152">
        <v>1.0</v>
      </c>
      <c r="G78" s="153">
        <v>1.0</v>
      </c>
      <c r="H78" s="154"/>
      <c r="I78" s="154"/>
      <c r="J78" s="155">
        <f t="shared" si="37"/>
        <v>0</v>
      </c>
      <c r="K78" s="150"/>
      <c r="L78" s="150"/>
      <c r="M78" s="150"/>
      <c r="N78" s="148"/>
      <c r="O78" s="148"/>
      <c r="P78" s="12"/>
      <c r="Q78" s="13"/>
      <c r="R78" s="6"/>
      <c r="S78" s="6"/>
      <c r="T78" s="6"/>
      <c r="U78" s="6"/>
      <c r="V78" s="6"/>
      <c r="W78" s="6"/>
      <c r="X78" s="6"/>
      <c r="Y78" s="6"/>
      <c r="Z78" s="6"/>
      <c r="AA78" s="14"/>
    </row>
    <row r="79" ht="15.75" customHeight="1">
      <c r="A79" s="39"/>
      <c r="B79" s="144"/>
      <c r="C79" s="99" t="s">
        <v>99</v>
      </c>
      <c r="D79" s="31"/>
      <c r="E79" s="32"/>
      <c r="F79" s="152">
        <v>1.0</v>
      </c>
      <c r="G79" s="153">
        <v>1.0</v>
      </c>
      <c r="H79" s="154"/>
      <c r="I79" s="154"/>
      <c r="J79" s="155">
        <f t="shared" si="37"/>
        <v>0</v>
      </c>
      <c r="K79" s="150"/>
      <c r="L79" s="150"/>
      <c r="M79" s="150"/>
      <c r="N79" s="149"/>
      <c r="O79" s="148"/>
      <c r="P79" s="12"/>
      <c r="Q79" s="13"/>
      <c r="R79" s="6"/>
      <c r="S79" s="6"/>
      <c r="T79" s="6"/>
      <c r="U79" s="6"/>
      <c r="V79" s="6"/>
      <c r="W79" s="6"/>
      <c r="X79" s="6"/>
      <c r="Y79" s="6"/>
      <c r="Z79" s="6"/>
      <c r="AA79" s="14"/>
    </row>
    <row r="80" ht="15.75" customHeight="1">
      <c r="A80" s="39"/>
      <c r="B80" s="144"/>
      <c r="C80" s="151" t="s">
        <v>100</v>
      </c>
      <c r="D80" s="31"/>
      <c r="E80" s="32"/>
      <c r="F80" s="152">
        <v>1.0</v>
      </c>
      <c r="G80" s="153">
        <v>1.0</v>
      </c>
      <c r="H80" s="154"/>
      <c r="I80" s="154"/>
      <c r="J80" s="155">
        <f t="shared" si="37"/>
        <v>0</v>
      </c>
      <c r="K80" s="150"/>
      <c r="L80" s="150"/>
      <c r="M80" s="150"/>
      <c r="N80" s="149"/>
      <c r="O80" s="148"/>
      <c r="P80" s="12"/>
      <c r="Q80" s="13"/>
      <c r="R80" s="6"/>
      <c r="S80" s="6"/>
      <c r="T80" s="6"/>
      <c r="U80" s="6"/>
      <c r="V80" s="6"/>
      <c r="W80" s="6"/>
      <c r="X80" s="6"/>
      <c r="Y80" s="6"/>
      <c r="Z80" s="6"/>
      <c r="AA80" s="14"/>
    </row>
    <row r="81" ht="15.75" customHeight="1">
      <c r="A81" s="39"/>
      <c r="B81" s="144"/>
      <c r="C81" s="99" t="s">
        <v>101</v>
      </c>
      <c r="D81" s="31"/>
      <c r="E81" s="32"/>
      <c r="F81" s="152">
        <v>1.0</v>
      </c>
      <c r="G81" s="153">
        <v>1.0</v>
      </c>
      <c r="H81" s="154"/>
      <c r="I81" s="154"/>
      <c r="J81" s="155">
        <f t="shared" si="37"/>
        <v>0</v>
      </c>
      <c r="K81" s="150"/>
      <c r="L81" s="150"/>
      <c r="M81" s="150"/>
      <c r="N81" s="149"/>
      <c r="O81" s="149"/>
      <c r="P81" s="12"/>
      <c r="Q81" s="13"/>
      <c r="R81" s="6"/>
      <c r="S81" s="6"/>
      <c r="T81" s="6"/>
      <c r="U81" s="6"/>
      <c r="V81" s="6"/>
      <c r="W81" s="6"/>
      <c r="X81" s="6"/>
      <c r="Y81" s="6"/>
      <c r="Z81" s="6"/>
      <c r="AA81" s="14"/>
    </row>
    <row r="82" ht="15.75" customHeight="1">
      <c r="A82" s="39"/>
      <c r="B82" s="144"/>
      <c r="C82" s="151" t="s">
        <v>102</v>
      </c>
      <c r="D82" s="31"/>
      <c r="E82" s="32"/>
      <c r="F82" s="152">
        <v>1.0</v>
      </c>
      <c r="G82" s="153">
        <v>1.0</v>
      </c>
      <c r="H82" s="154"/>
      <c r="I82" s="154"/>
      <c r="J82" s="155">
        <f t="shared" si="37"/>
        <v>0</v>
      </c>
      <c r="K82" s="150"/>
      <c r="L82" s="150"/>
      <c r="M82" s="150"/>
      <c r="N82" s="149"/>
      <c r="O82" s="149"/>
      <c r="P82" s="12"/>
      <c r="Q82" s="13"/>
      <c r="R82" s="6"/>
      <c r="S82" s="6"/>
      <c r="T82" s="6"/>
      <c r="U82" s="6"/>
      <c r="V82" s="6"/>
      <c r="W82" s="6"/>
      <c r="X82" s="6"/>
      <c r="Y82" s="6"/>
      <c r="Z82" s="6"/>
      <c r="AA82" s="14"/>
    </row>
    <row r="83" ht="15.75" customHeight="1">
      <c r="A83" s="39"/>
      <c r="B83" s="144"/>
      <c r="C83" s="99" t="s">
        <v>103</v>
      </c>
      <c r="D83" s="31"/>
      <c r="E83" s="32"/>
      <c r="F83" s="152">
        <v>1.0</v>
      </c>
      <c r="G83" s="153">
        <v>1.0</v>
      </c>
      <c r="H83" s="154"/>
      <c r="I83" s="154"/>
      <c r="J83" s="155">
        <f t="shared" si="37"/>
        <v>0</v>
      </c>
      <c r="K83" s="150"/>
      <c r="L83" s="150"/>
      <c r="M83" s="150"/>
      <c r="N83" s="146"/>
      <c r="O83" s="157"/>
      <c r="P83" s="12"/>
      <c r="Q83" s="13"/>
      <c r="R83" s="6"/>
      <c r="S83" s="6"/>
      <c r="T83" s="6"/>
      <c r="U83" s="6"/>
      <c r="V83" s="6"/>
      <c r="W83" s="6"/>
      <c r="X83" s="6"/>
      <c r="Y83" s="6"/>
      <c r="Z83" s="6"/>
      <c r="AA83" s="14"/>
    </row>
    <row r="84" ht="15.75" customHeight="1">
      <c r="A84" s="39"/>
      <c r="B84" s="144"/>
      <c r="C84" s="151" t="s">
        <v>104</v>
      </c>
      <c r="D84" s="31"/>
      <c r="E84" s="32"/>
      <c r="F84" s="152">
        <v>1.0</v>
      </c>
      <c r="G84" s="153">
        <v>10.0</v>
      </c>
      <c r="H84" s="154"/>
      <c r="I84" s="154"/>
      <c r="J84" s="155">
        <f t="shared" si="37"/>
        <v>0</v>
      </c>
      <c r="K84" s="150"/>
      <c r="L84" s="150"/>
      <c r="M84" s="150"/>
      <c r="N84" s="146"/>
      <c r="O84" s="157"/>
      <c r="P84" s="12"/>
      <c r="Q84" s="13"/>
      <c r="R84" s="6"/>
      <c r="S84" s="6"/>
      <c r="T84" s="6"/>
      <c r="U84" s="6"/>
      <c r="V84" s="6"/>
      <c r="W84" s="6"/>
      <c r="X84" s="6"/>
      <c r="Y84" s="6"/>
      <c r="Z84" s="6"/>
      <c r="AA84" s="14"/>
    </row>
    <row r="85" ht="15.75" customHeight="1">
      <c r="A85" s="39"/>
      <c r="B85" s="144"/>
      <c r="C85" s="99" t="s">
        <v>105</v>
      </c>
      <c r="D85" s="31"/>
      <c r="E85" s="32"/>
      <c r="F85" s="152">
        <v>1.0</v>
      </c>
      <c r="G85" s="153">
        <v>1.0</v>
      </c>
      <c r="H85" s="154"/>
      <c r="I85" s="154"/>
      <c r="J85" s="155">
        <f t="shared" si="37"/>
        <v>0</v>
      </c>
      <c r="K85" s="150"/>
      <c r="L85" s="150"/>
      <c r="M85" s="150"/>
      <c r="N85" s="146"/>
      <c r="O85" s="157"/>
      <c r="P85" s="12"/>
      <c r="Q85" s="13"/>
      <c r="R85" s="6"/>
      <c r="S85" s="6"/>
      <c r="T85" s="6"/>
      <c r="U85" s="6"/>
      <c r="V85" s="6"/>
      <c r="W85" s="6"/>
      <c r="X85" s="6"/>
      <c r="Y85" s="6"/>
      <c r="Z85" s="6"/>
      <c r="AA85" s="14"/>
    </row>
    <row r="86" ht="15.75" customHeight="1">
      <c r="A86" s="39"/>
      <c r="B86" s="144"/>
      <c r="C86" s="151" t="s">
        <v>106</v>
      </c>
      <c r="D86" s="31"/>
      <c r="E86" s="32"/>
      <c r="F86" s="152">
        <v>1.0</v>
      </c>
      <c r="G86" s="153">
        <v>2.0</v>
      </c>
      <c r="H86" s="154"/>
      <c r="I86" s="154"/>
      <c r="J86" s="155">
        <f t="shared" si="37"/>
        <v>0</v>
      </c>
      <c r="K86" s="150"/>
      <c r="L86" s="150"/>
      <c r="M86" s="150"/>
      <c r="N86" s="146"/>
      <c r="O86" s="157"/>
      <c r="P86" s="12"/>
      <c r="Q86" s="13"/>
      <c r="R86" s="6"/>
      <c r="S86" s="6"/>
      <c r="T86" s="6"/>
      <c r="U86" s="6"/>
      <c r="V86" s="6"/>
      <c r="W86" s="6"/>
      <c r="X86" s="6"/>
      <c r="Y86" s="6"/>
      <c r="Z86" s="6"/>
      <c r="AA86" s="14"/>
    </row>
    <row r="87" ht="15.75" customHeight="1">
      <c r="A87" s="39"/>
      <c r="B87" s="144"/>
      <c r="C87" s="151" t="s">
        <v>107</v>
      </c>
      <c r="D87" s="31"/>
      <c r="E87" s="32"/>
      <c r="F87" s="152">
        <v>1.0</v>
      </c>
      <c r="G87" s="153">
        <v>1.0</v>
      </c>
      <c r="H87" s="154"/>
      <c r="I87" s="154"/>
      <c r="J87" s="155">
        <f t="shared" si="37"/>
        <v>0</v>
      </c>
      <c r="K87" s="150"/>
      <c r="L87" s="150"/>
      <c r="M87" s="150"/>
      <c r="N87" s="146"/>
      <c r="O87" s="157"/>
      <c r="P87" s="12"/>
      <c r="Q87" s="13"/>
      <c r="R87" s="6"/>
      <c r="S87" s="6"/>
      <c r="T87" s="6"/>
      <c r="U87" s="6"/>
      <c r="V87" s="6"/>
      <c r="W87" s="6"/>
      <c r="X87" s="6"/>
      <c r="Y87" s="6"/>
      <c r="Z87" s="6"/>
      <c r="AA87" s="14"/>
    </row>
    <row r="88" ht="15.75" customHeight="1">
      <c r="A88" s="39"/>
      <c r="B88" s="144"/>
      <c r="C88" s="151" t="s">
        <v>108</v>
      </c>
      <c r="D88" s="31"/>
      <c r="E88" s="32"/>
      <c r="F88" s="152">
        <v>1.0</v>
      </c>
      <c r="G88" s="153">
        <v>1.0</v>
      </c>
      <c r="H88" s="154"/>
      <c r="I88" s="154"/>
      <c r="J88" s="155">
        <f t="shared" si="37"/>
        <v>0</v>
      </c>
      <c r="K88" s="150"/>
      <c r="L88" s="150"/>
      <c r="M88" s="150"/>
      <c r="N88" s="146"/>
      <c r="O88" s="157"/>
      <c r="P88" s="12"/>
      <c r="Q88" s="13"/>
      <c r="R88" s="6"/>
      <c r="S88" s="6"/>
      <c r="T88" s="6"/>
      <c r="U88" s="6"/>
      <c r="V88" s="6"/>
      <c r="W88" s="6"/>
      <c r="X88" s="6"/>
      <c r="Y88" s="6"/>
      <c r="Z88" s="6"/>
      <c r="AA88" s="14"/>
    </row>
    <row r="89" ht="15.75" customHeight="1">
      <c r="A89" s="39"/>
      <c r="B89" s="144"/>
      <c r="C89" s="151" t="s">
        <v>109</v>
      </c>
      <c r="D89" s="31"/>
      <c r="E89" s="32"/>
      <c r="F89" s="152">
        <v>1.0</v>
      </c>
      <c r="G89" s="153">
        <v>1.0</v>
      </c>
      <c r="H89" s="154"/>
      <c r="I89" s="154"/>
      <c r="J89" s="155">
        <f t="shared" si="37"/>
        <v>0</v>
      </c>
      <c r="K89" s="150"/>
      <c r="L89" s="150"/>
      <c r="M89" s="150"/>
      <c r="N89" s="146"/>
      <c r="O89" s="157"/>
      <c r="P89" s="12"/>
      <c r="Q89" s="13"/>
      <c r="R89" s="6"/>
      <c r="S89" s="6"/>
      <c r="T89" s="6"/>
      <c r="U89" s="6"/>
      <c r="V89" s="6"/>
      <c r="W89" s="6"/>
      <c r="X89" s="6"/>
      <c r="Y89" s="6"/>
      <c r="Z89" s="6"/>
      <c r="AA89" s="14"/>
    </row>
    <row r="90" ht="15.75" customHeight="1">
      <c r="A90" s="39"/>
      <c r="B90" s="144"/>
      <c r="C90" s="151" t="s">
        <v>110</v>
      </c>
      <c r="D90" s="31"/>
      <c r="E90" s="32"/>
      <c r="F90" s="152">
        <v>1.0</v>
      </c>
      <c r="G90" s="153">
        <v>1.0</v>
      </c>
      <c r="H90" s="154"/>
      <c r="I90" s="154"/>
      <c r="J90" s="155">
        <f t="shared" si="37"/>
        <v>0</v>
      </c>
      <c r="K90" s="150"/>
      <c r="L90" s="150"/>
      <c r="M90" s="150"/>
      <c r="N90" s="146"/>
      <c r="O90" s="157"/>
      <c r="P90" s="12"/>
      <c r="Q90" s="13"/>
      <c r="R90" s="6"/>
      <c r="S90" s="6"/>
      <c r="T90" s="6"/>
      <c r="U90" s="6"/>
      <c r="V90" s="6"/>
      <c r="W90" s="6"/>
      <c r="X90" s="6"/>
      <c r="Y90" s="6"/>
      <c r="Z90" s="6"/>
      <c r="AA90" s="14"/>
    </row>
    <row r="91" ht="15.75" customHeight="1">
      <c r="A91" s="39"/>
      <c r="B91" s="144"/>
      <c r="C91" s="151" t="s">
        <v>111</v>
      </c>
      <c r="D91" s="31"/>
      <c r="E91" s="32"/>
      <c r="F91" s="152">
        <v>1.0</v>
      </c>
      <c r="G91" s="153">
        <v>1.0</v>
      </c>
      <c r="H91" s="154"/>
      <c r="I91" s="154"/>
      <c r="J91" s="155">
        <f t="shared" si="37"/>
        <v>0</v>
      </c>
      <c r="K91" s="150"/>
      <c r="L91" s="150"/>
      <c r="M91" s="150"/>
      <c r="N91" s="146"/>
      <c r="O91" s="157"/>
      <c r="P91" s="12"/>
      <c r="Q91" s="13"/>
      <c r="R91" s="6"/>
      <c r="S91" s="6"/>
      <c r="T91" s="6"/>
      <c r="U91" s="6"/>
      <c r="V91" s="6"/>
      <c r="W91" s="6"/>
      <c r="X91" s="6"/>
      <c r="Y91" s="6"/>
      <c r="Z91" s="6"/>
      <c r="AA91" s="14"/>
    </row>
    <row r="92" ht="15.75" customHeight="1">
      <c r="A92" s="39"/>
      <c r="B92" s="144"/>
      <c r="C92" s="151" t="s">
        <v>112</v>
      </c>
      <c r="D92" s="31"/>
      <c r="E92" s="32"/>
      <c r="F92" s="152">
        <v>1.0</v>
      </c>
      <c r="G92" s="153">
        <v>1.0</v>
      </c>
      <c r="H92" s="154"/>
      <c r="I92" s="154"/>
      <c r="J92" s="155">
        <f t="shared" si="37"/>
        <v>0</v>
      </c>
      <c r="K92" s="150"/>
      <c r="L92" s="150"/>
      <c r="M92" s="150"/>
      <c r="N92" s="146"/>
      <c r="O92" s="157"/>
      <c r="P92" s="12"/>
      <c r="Q92" s="13"/>
      <c r="R92" s="6"/>
      <c r="S92" s="6"/>
      <c r="T92" s="6"/>
      <c r="U92" s="6"/>
      <c r="V92" s="6"/>
      <c r="W92" s="6"/>
      <c r="X92" s="6"/>
      <c r="Y92" s="6"/>
      <c r="Z92" s="6"/>
      <c r="AA92" s="14"/>
    </row>
    <row r="93" ht="15.75" customHeight="1">
      <c r="A93" s="39"/>
      <c r="B93" s="144"/>
      <c r="C93" s="151" t="s">
        <v>113</v>
      </c>
      <c r="D93" s="31"/>
      <c r="E93" s="32"/>
      <c r="F93" s="152">
        <v>1.0</v>
      </c>
      <c r="G93" s="153">
        <v>1.0</v>
      </c>
      <c r="H93" s="154"/>
      <c r="I93" s="154"/>
      <c r="J93" s="155">
        <f t="shared" si="37"/>
        <v>0</v>
      </c>
      <c r="K93" s="150"/>
      <c r="L93" s="150"/>
      <c r="M93" s="150"/>
      <c r="N93" s="146"/>
      <c r="O93" s="157"/>
      <c r="P93" s="12"/>
      <c r="Q93" s="13"/>
      <c r="R93" s="6"/>
      <c r="S93" s="6"/>
      <c r="T93" s="6"/>
      <c r="U93" s="6"/>
      <c r="V93" s="6"/>
      <c r="W93" s="6"/>
      <c r="X93" s="6"/>
      <c r="Y93" s="6"/>
      <c r="Z93" s="6"/>
      <c r="AA93" s="14"/>
    </row>
    <row r="94" ht="15.75" customHeight="1">
      <c r="A94" s="39"/>
      <c r="B94" s="144"/>
      <c r="C94" s="151" t="s">
        <v>114</v>
      </c>
      <c r="D94" s="31"/>
      <c r="E94" s="32"/>
      <c r="F94" s="152">
        <v>1.0</v>
      </c>
      <c r="G94" s="153">
        <v>1.0</v>
      </c>
      <c r="H94" s="154"/>
      <c r="I94" s="154"/>
      <c r="J94" s="155">
        <f t="shared" si="37"/>
        <v>0</v>
      </c>
      <c r="K94" s="150"/>
      <c r="L94" s="150"/>
      <c r="M94" s="150"/>
      <c r="N94" s="146"/>
      <c r="O94" s="157"/>
      <c r="P94" s="12"/>
      <c r="Q94" s="13"/>
      <c r="R94" s="6"/>
      <c r="S94" s="6"/>
      <c r="T94" s="6"/>
      <c r="U94" s="6"/>
      <c r="V94" s="6"/>
      <c r="W94" s="6"/>
      <c r="X94" s="6"/>
      <c r="Y94" s="6"/>
      <c r="Z94" s="6"/>
      <c r="AA94" s="14"/>
    </row>
    <row r="95" ht="15.75" customHeight="1">
      <c r="A95" s="39"/>
      <c r="B95" s="144"/>
      <c r="C95" s="151" t="s">
        <v>115</v>
      </c>
      <c r="D95" s="31"/>
      <c r="E95" s="32"/>
      <c r="F95" s="152">
        <v>1.0</v>
      </c>
      <c r="G95" s="153">
        <v>1.0</v>
      </c>
      <c r="H95" s="154"/>
      <c r="I95" s="154"/>
      <c r="J95" s="155">
        <f t="shared" si="37"/>
        <v>0</v>
      </c>
      <c r="K95" s="150"/>
      <c r="L95" s="150"/>
      <c r="M95" s="150"/>
      <c r="N95" s="146"/>
      <c r="O95" s="157"/>
      <c r="P95" s="12"/>
      <c r="Q95" s="13"/>
      <c r="R95" s="6"/>
      <c r="S95" s="6"/>
      <c r="T95" s="6"/>
      <c r="U95" s="6"/>
      <c r="V95" s="6"/>
      <c r="W95" s="6"/>
      <c r="X95" s="6"/>
      <c r="Y95" s="6"/>
      <c r="Z95" s="6"/>
      <c r="AA95" s="14"/>
    </row>
    <row r="96" ht="15.75" customHeight="1">
      <c r="A96" s="39"/>
      <c r="B96" s="144"/>
      <c r="C96" s="151" t="s">
        <v>116</v>
      </c>
      <c r="D96" s="31"/>
      <c r="E96" s="32"/>
      <c r="F96" s="152">
        <v>1.0</v>
      </c>
      <c r="G96" s="153">
        <v>1.0</v>
      </c>
      <c r="H96" s="154"/>
      <c r="I96" s="154"/>
      <c r="J96" s="155">
        <f t="shared" si="37"/>
        <v>0</v>
      </c>
      <c r="K96" s="150"/>
      <c r="L96" s="150"/>
      <c r="M96" s="150"/>
      <c r="N96" s="146"/>
      <c r="O96" s="157"/>
      <c r="P96" s="12"/>
      <c r="Q96" s="13"/>
      <c r="R96" s="6"/>
      <c r="S96" s="6"/>
      <c r="T96" s="6"/>
      <c r="U96" s="6"/>
      <c r="V96" s="6"/>
      <c r="W96" s="6"/>
      <c r="X96" s="6"/>
      <c r="Y96" s="6"/>
      <c r="Z96" s="6"/>
      <c r="AA96" s="14"/>
    </row>
    <row r="97" ht="15.75" customHeight="1">
      <c r="A97" s="39"/>
      <c r="B97" s="144"/>
      <c r="C97" s="151" t="s">
        <v>117</v>
      </c>
      <c r="D97" s="31"/>
      <c r="E97" s="32"/>
      <c r="F97" s="152">
        <v>1.0</v>
      </c>
      <c r="G97" s="153">
        <v>1.0</v>
      </c>
      <c r="H97" s="154"/>
      <c r="I97" s="154"/>
      <c r="J97" s="155">
        <f t="shared" si="37"/>
        <v>0</v>
      </c>
      <c r="K97" s="150"/>
      <c r="L97" s="150"/>
      <c r="M97" s="150"/>
      <c r="N97" s="146"/>
      <c r="O97" s="157"/>
      <c r="P97" s="12"/>
      <c r="Q97" s="13"/>
      <c r="R97" s="6"/>
      <c r="S97" s="6"/>
      <c r="T97" s="6"/>
      <c r="U97" s="6"/>
      <c r="V97" s="6"/>
      <c r="W97" s="6"/>
      <c r="X97" s="6"/>
      <c r="Y97" s="6"/>
      <c r="Z97" s="6"/>
      <c r="AA97" s="14"/>
    </row>
    <row r="98" ht="15.75" customHeight="1">
      <c r="A98" s="39"/>
      <c r="B98" s="144"/>
      <c r="C98" s="151" t="s">
        <v>118</v>
      </c>
      <c r="D98" s="31"/>
      <c r="E98" s="32"/>
      <c r="F98" s="152">
        <v>1.0</v>
      </c>
      <c r="G98" s="153">
        <v>1.0</v>
      </c>
      <c r="H98" s="154"/>
      <c r="I98" s="154"/>
      <c r="J98" s="155">
        <f t="shared" si="37"/>
        <v>0</v>
      </c>
      <c r="K98" s="150"/>
      <c r="L98" s="150"/>
      <c r="M98" s="150"/>
      <c r="N98" s="146"/>
      <c r="O98" s="157"/>
      <c r="P98" s="12"/>
      <c r="Q98" s="13"/>
      <c r="R98" s="6"/>
      <c r="S98" s="6"/>
      <c r="T98" s="6"/>
      <c r="U98" s="6"/>
      <c r="V98" s="6"/>
      <c r="W98" s="6"/>
      <c r="X98" s="6"/>
      <c r="Y98" s="6"/>
      <c r="Z98" s="6"/>
      <c r="AA98" s="14"/>
    </row>
    <row r="99" ht="15.75" customHeight="1">
      <c r="A99" s="39"/>
      <c r="B99" s="144"/>
      <c r="C99" s="151" t="s">
        <v>119</v>
      </c>
      <c r="D99" s="31"/>
      <c r="E99" s="32"/>
      <c r="F99" s="152">
        <v>1.0</v>
      </c>
      <c r="G99" s="153">
        <v>1.0</v>
      </c>
      <c r="H99" s="154"/>
      <c r="I99" s="154"/>
      <c r="J99" s="155">
        <f t="shared" si="37"/>
        <v>0</v>
      </c>
      <c r="K99" s="150"/>
      <c r="L99" s="150"/>
      <c r="M99" s="150"/>
      <c r="N99" s="146"/>
      <c r="O99" s="157"/>
      <c r="P99" s="12"/>
      <c r="Q99" s="13"/>
      <c r="R99" s="6"/>
      <c r="S99" s="6"/>
      <c r="T99" s="6"/>
      <c r="U99" s="6"/>
      <c r="V99" s="6"/>
      <c r="W99" s="6"/>
      <c r="X99" s="6"/>
      <c r="Y99" s="6"/>
      <c r="Z99" s="6"/>
      <c r="AA99" s="14"/>
    </row>
    <row r="100" ht="15.75" customHeight="1">
      <c r="A100" s="39"/>
      <c r="B100" s="144"/>
      <c r="C100" s="35" t="s">
        <v>7</v>
      </c>
      <c r="D100" s="31"/>
      <c r="E100" s="32"/>
      <c r="F100" s="158">
        <f t="shared" ref="F100:G100" si="38">SUM(F74:F99)</f>
        <v>26</v>
      </c>
      <c r="G100" s="159">
        <f t="shared" si="38"/>
        <v>63</v>
      </c>
      <c r="H100" s="36" t="s">
        <v>8</v>
      </c>
      <c r="I100" s="36" t="s">
        <v>8</v>
      </c>
      <c r="J100" s="142">
        <f>SUM(J74:J99)</f>
        <v>0</v>
      </c>
      <c r="K100" s="160"/>
      <c r="L100" s="149"/>
      <c r="M100" s="149"/>
      <c r="N100" s="146"/>
      <c r="O100" s="157"/>
      <c r="P100" s="12"/>
      <c r="Q100" s="13"/>
      <c r="R100" s="6"/>
      <c r="S100" s="6"/>
      <c r="T100" s="6"/>
      <c r="U100" s="6"/>
      <c r="V100" s="6"/>
      <c r="W100" s="6"/>
      <c r="X100" s="6"/>
      <c r="Y100" s="6"/>
      <c r="Z100" s="6"/>
      <c r="AA100" s="14"/>
    </row>
    <row r="101" ht="15.75" customHeight="1">
      <c r="A101" s="39"/>
      <c r="B101" s="144"/>
      <c r="C101" s="161"/>
      <c r="D101" s="161"/>
      <c r="E101" s="161"/>
      <c r="F101" s="161"/>
      <c r="G101" s="161"/>
      <c r="H101" s="162"/>
      <c r="I101" s="162"/>
      <c r="J101" s="163"/>
      <c r="K101" s="157"/>
      <c r="L101" s="149"/>
      <c r="M101" s="149"/>
      <c r="N101" s="146"/>
      <c r="O101" s="157"/>
      <c r="P101" s="12"/>
      <c r="Q101" s="13"/>
      <c r="R101" s="6"/>
      <c r="S101" s="6"/>
      <c r="T101" s="6"/>
      <c r="U101" s="6"/>
      <c r="V101" s="6"/>
      <c r="W101" s="6"/>
      <c r="X101" s="6"/>
      <c r="Y101" s="6"/>
      <c r="Z101" s="6"/>
      <c r="AA101" s="14"/>
    </row>
    <row r="102" ht="15.75" customHeight="1">
      <c r="A102" s="39"/>
      <c r="B102" s="144"/>
      <c r="C102" s="164"/>
      <c r="D102" s="165"/>
      <c r="E102" s="164"/>
      <c r="F102" s="164"/>
      <c r="G102" s="164"/>
      <c r="H102" s="166"/>
      <c r="I102" s="166"/>
      <c r="J102" s="167"/>
      <c r="K102" s="160"/>
      <c r="L102" s="149"/>
      <c r="M102" s="149"/>
      <c r="N102" s="146"/>
      <c r="O102" s="157"/>
      <c r="P102" s="12"/>
      <c r="Q102" s="13"/>
      <c r="R102" s="6"/>
      <c r="S102" s="6"/>
      <c r="T102" s="6"/>
      <c r="U102" s="6"/>
      <c r="V102" s="6"/>
      <c r="W102" s="6"/>
      <c r="X102" s="6"/>
      <c r="Y102" s="6"/>
      <c r="Z102" s="6"/>
      <c r="AA102" s="14"/>
    </row>
    <row r="103" ht="15.75" customHeight="1">
      <c r="A103" s="39"/>
      <c r="B103" s="144"/>
      <c r="C103" s="168" t="s">
        <v>120</v>
      </c>
      <c r="D103" s="31"/>
      <c r="E103" s="32"/>
      <c r="F103" s="169">
        <f>F104/12</f>
        <v>0</v>
      </c>
      <c r="G103" s="170"/>
      <c r="H103" s="170"/>
      <c r="I103" s="170"/>
      <c r="J103" s="149"/>
      <c r="K103" s="160"/>
      <c r="L103" s="149"/>
      <c r="M103" s="149"/>
      <c r="N103" s="146"/>
      <c r="O103" s="157"/>
      <c r="P103" s="12"/>
      <c r="Q103" s="13"/>
      <c r="R103" s="6"/>
      <c r="S103" s="6"/>
      <c r="T103" s="6"/>
      <c r="U103" s="6"/>
      <c r="V103" s="6"/>
      <c r="W103" s="6"/>
      <c r="X103" s="6"/>
      <c r="Y103" s="6"/>
      <c r="Z103" s="6"/>
      <c r="AA103" s="14"/>
    </row>
    <row r="104" ht="15.75" customHeight="1">
      <c r="A104" s="39"/>
      <c r="B104" s="144"/>
      <c r="C104" s="168" t="s">
        <v>121</v>
      </c>
      <c r="D104" s="31"/>
      <c r="E104" s="32"/>
      <c r="F104" s="171">
        <f>F105/2</f>
        <v>0</v>
      </c>
      <c r="G104" s="170"/>
      <c r="H104" s="170"/>
      <c r="I104" s="170"/>
      <c r="J104" s="149"/>
      <c r="K104" s="160"/>
      <c r="L104" s="149"/>
      <c r="M104" s="149"/>
      <c r="N104" s="146"/>
      <c r="O104" s="157"/>
      <c r="P104" s="12"/>
      <c r="Q104" s="13"/>
      <c r="R104" s="6"/>
      <c r="S104" s="6"/>
      <c r="T104" s="6"/>
      <c r="U104" s="6"/>
      <c r="V104" s="6"/>
      <c r="W104" s="6"/>
      <c r="X104" s="6"/>
      <c r="Y104" s="6"/>
      <c r="Z104" s="6"/>
      <c r="AA104" s="14"/>
    </row>
    <row r="105" ht="15.75" customHeight="1">
      <c r="A105" s="39"/>
      <c r="B105" s="144"/>
      <c r="C105" s="168" t="s">
        <v>122</v>
      </c>
      <c r="D105" s="31"/>
      <c r="E105" s="32"/>
      <c r="F105" s="169">
        <f>SUM(I10+N43+M69+J116+J118+(J127)/2)-(N42/2)</f>
        <v>0</v>
      </c>
      <c r="G105" s="172" t="s">
        <v>123</v>
      </c>
      <c r="H105" s="19"/>
      <c r="I105" s="19"/>
      <c r="J105" s="19"/>
      <c r="K105" s="19"/>
      <c r="L105" s="19"/>
      <c r="M105" s="19"/>
      <c r="N105" s="20"/>
      <c r="O105" s="157"/>
      <c r="P105" s="12"/>
      <c r="Q105" s="13"/>
      <c r="R105" s="6"/>
      <c r="S105" s="6"/>
      <c r="T105" s="6"/>
      <c r="U105" s="6"/>
      <c r="V105" s="6"/>
      <c r="W105" s="6"/>
      <c r="X105" s="6"/>
      <c r="Y105" s="6"/>
      <c r="Z105" s="6"/>
      <c r="AA105" s="14"/>
    </row>
    <row r="106" ht="15.75" customHeight="1">
      <c r="A106" s="39"/>
      <c r="B106" s="144"/>
      <c r="C106" s="38"/>
      <c r="D106" s="173"/>
      <c r="E106" s="38"/>
      <c r="F106" s="38"/>
      <c r="G106" s="170"/>
      <c r="H106" s="170"/>
      <c r="I106" s="170"/>
      <c r="J106" s="149"/>
      <c r="K106" s="160"/>
      <c r="L106" s="149"/>
      <c r="M106" s="149"/>
      <c r="N106" s="146"/>
      <c r="O106" s="157"/>
      <c r="P106" s="12"/>
      <c r="Q106" s="13"/>
      <c r="R106" s="6"/>
      <c r="S106" s="6"/>
      <c r="T106" s="6"/>
      <c r="U106" s="6"/>
      <c r="V106" s="6"/>
      <c r="W106" s="6"/>
      <c r="X106" s="6"/>
      <c r="Y106" s="6"/>
      <c r="Z106" s="6"/>
      <c r="AA106" s="14"/>
    </row>
    <row r="107" ht="15.75" customHeight="1">
      <c r="A107" s="39"/>
      <c r="B107" s="144"/>
      <c r="C107" s="168" t="s">
        <v>124</v>
      </c>
      <c r="D107" s="31"/>
      <c r="E107" s="32"/>
      <c r="F107" s="171">
        <f>(I9/2)+(N43/2)-(N42/4)+(M69/2)+(J127/4)</f>
        <v>0</v>
      </c>
      <c r="G107" s="170"/>
      <c r="H107" s="170"/>
      <c r="I107" s="170"/>
      <c r="J107" s="149"/>
      <c r="K107" s="160"/>
      <c r="L107" s="149"/>
      <c r="M107" s="149"/>
      <c r="N107" s="146"/>
      <c r="O107" s="157"/>
      <c r="P107" s="12"/>
      <c r="Q107" s="13"/>
      <c r="R107" s="6"/>
      <c r="S107" s="6"/>
      <c r="T107" s="6"/>
      <c r="U107" s="6"/>
      <c r="V107" s="6"/>
      <c r="W107" s="6"/>
      <c r="X107" s="6"/>
      <c r="Y107" s="6"/>
      <c r="Z107" s="6"/>
      <c r="AA107" s="14"/>
    </row>
    <row r="108" ht="15.75" customHeight="1">
      <c r="A108" s="39"/>
      <c r="B108" s="144"/>
      <c r="C108" s="146"/>
      <c r="D108" s="144"/>
      <c r="E108" s="146"/>
      <c r="F108" s="146"/>
      <c r="G108" s="146"/>
      <c r="H108" s="170"/>
      <c r="I108" s="170"/>
      <c r="J108" s="149"/>
      <c r="K108" s="160"/>
      <c r="L108" s="149"/>
      <c r="M108" s="149"/>
      <c r="N108" s="146"/>
      <c r="O108" s="157"/>
      <c r="P108" s="12"/>
      <c r="Q108" s="13"/>
      <c r="R108" s="6"/>
      <c r="S108" s="6"/>
      <c r="T108" s="6"/>
      <c r="U108" s="6"/>
      <c r="V108" s="6"/>
      <c r="W108" s="6"/>
      <c r="X108" s="6"/>
      <c r="Y108" s="6"/>
      <c r="Z108" s="6"/>
      <c r="AA108" s="14"/>
    </row>
    <row r="109" ht="15.75" customHeight="1">
      <c r="A109" s="174"/>
      <c r="B109" s="174"/>
      <c r="C109" s="174"/>
      <c r="D109" s="174"/>
      <c r="E109" s="174"/>
      <c r="F109" s="174"/>
      <c r="G109" s="174"/>
      <c r="H109" s="174"/>
      <c r="I109" s="174"/>
      <c r="J109" s="174"/>
      <c r="K109" s="174"/>
      <c r="L109" s="174"/>
      <c r="M109" s="174"/>
      <c r="N109" s="174"/>
      <c r="O109" s="175"/>
      <c r="P109" s="176"/>
    </row>
    <row r="110" ht="34.5" customHeight="1">
      <c r="A110" s="174"/>
      <c r="B110" s="177"/>
      <c r="C110" s="178" t="s">
        <v>125</v>
      </c>
      <c r="D110" s="179"/>
      <c r="E110" s="179"/>
      <c r="F110" s="179"/>
      <c r="G110" s="179"/>
      <c r="H110" s="179"/>
      <c r="I110" s="179"/>
      <c r="J110" s="179"/>
      <c r="K110" s="179"/>
      <c r="L110" s="179"/>
      <c r="M110" s="179"/>
      <c r="N110" s="180"/>
      <c r="O110" s="181"/>
      <c r="P110" s="182"/>
    </row>
    <row r="111" ht="15.75" customHeight="1">
      <c r="A111" s="174"/>
      <c r="B111" s="183"/>
      <c r="C111" s="14"/>
      <c r="D111" s="14"/>
      <c r="E111" s="14"/>
      <c r="F111" s="14"/>
      <c r="G111" s="14"/>
      <c r="H111" s="14"/>
      <c r="I111" s="14"/>
      <c r="J111" s="14"/>
      <c r="K111" s="184"/>
      <c r="L111" s="185"/>
      <c r="M111" s="185"/>
      <c r="N111" s="185"/>
      <c r="O111" s="186"/>
      <c r="P111" s="182"/>
    </row>
    <row r="112" ht="15.75" customHeight="1">
      <c r="A112" s="174"/>
      <c r="B112" s="183"/>
      <c r="C112" s="187"/>
      <c r="D112" s="187"/>
      <c r="E112" s="187"/>
      <c r="F112" s="187"/>
      <c r="G112" s="187"/>
      <c r="H112" s="187"/>
      <c r="I112" s="187"/>
      <c r="J112" s="187"/>
      <c r="K112" s="184"/>
      <c r="L112" s="185"/>
      <c r="M112" s="185"/>
      <c r="N112" s="185"/>
      <c r="O112" s="186"/>
      <c r="P112" s="182"/>
    </row>
    <row r="113" ht="15.75" customHeight="1">
      <c r="A113" s="174"/>
      <c r="B113" s="183"/>
      <c r="C113" s="118" t="s">
        <v>126</v>
      </c>
      <c r="D113" s="117" t="s">
        <v>11</v>
      </c>
      <c r="E113" s="31"/>
      <c r="F113" s="31"/>
      <c r="G113" s="32"/>
      <c r="H113" s="118" t="s">
        <v>127</v>
      </c>
      <c r="I113" s="118" t="s">
        <v>128</v>
      </c>
      <c r="J113" s="118" t="s">
        <v>129</v>
      </c>
      <c r="K113" s="184"/>
      <c r="L113" s="185"/>
      <c r="M113" s="185"/>
      <c r="N113" s="185"/>
      <c r="O113" s="186"/>
      <c r="P113" s="182"/>
    </row>
    <row r="114" ht="15.75" customHeight="1">
      <c r="A114" s="174"/>
      <c r="B114" s="183"/>
      <c r="C114" s="188" t="s">
        <v>24</v>
      </c>
      <c r="D114" s="122" t="s">
        <v>130</v>
      </c>
      <c r="E114" s="31"/>
      <c r="F114" s="31"/>
      <c r="G114" s="32"/>
      <c r="H114" s="100">
        <v>1.0</v>
      </c>
      <c r="I114" s="189"/>
      <c r="J114" s="190">
        <f t="shared" ref="J114:J115" si="39">H114*I114</f>
        <v>0</v>
      </c>
      <c r="K114" s="184"/>
      <c r="L114" s="185"/>
      <c r="M114" s="185"/>
      <c r="N114" s="185"/>
      <c r="O114" s="186"/>
      <c r="P114" s="182"/>
    </row>
    <row r="115" ht="15.75" customHeight="1">
      <c r="A115" s="174"/>
      <c r="B115" s="183"/>
      <c r="C115" s="87"/>
      <c r="D115" s="122" t="s">
        <v>131</v>
      </c>
      <c r="E115" s="31"/>
      <c r="F115" s="31"/>
      <c r="G115" s="32"/>
      <c r="H115" s="100">
        <v>308.0</v>
      </c>
      <c r="I115" s="189"/>
      <c r="J115" s="190">
        <f t="shared" si="39"/>
        <v>0</v>
      </c>
      <c r="K115" s="184"/>
      <c r="L115" s="185"/>
      <c r="M115" s="185"/>
      <c r="N115" s="185"/>
      <c r="O115" s="186"/>
      <c r="P115" s="182"/>
    </row>
    <row r="116" ht="15.75" customHeight="1">
      <c r="A116" s="174"/>
      <c r="B116" s="183"/>
      <c r="C116" s="191" t="s">
        <v>29</v>
      </c>
      <c r="D116" s="27"/>
      <c r="E116" s="27"/>
      <c r="F116" s="27"/>
      <c r="G116" s="192"/>
      <c r="H116" s="90" t="s">
        <v>8</v>
      </c>
      <c r="I116" s="90" t="s">
        <v>8</v>
      </c>
      <c r="J116" s="129">
        <f>SUM(J114:J115)</f>
        <v>0</v>
      </c>
      <c r="K116" s="184"/>
      <c r="L116" s="185"/>
      <c r="M116" s="185"/>
      <c r="N116" s="185"/>
      <c r="O116" s="186"/>
      <c r="P116" s="182"/>
    </row>
    <row r="117" ht="15.75" customHeight="1">
      <c r="A117" s="174"/>
      <c r="B117" s="183"/>
      <c r="C117" s="193" t="s">
        <v>132</v>
      </c>
      <c r="D117" s="122" t="s">
        <v>133</v>
      </c>
      <c r="E117" s="31"/>
      <c r="F117" s="31"/>
      <c r="G117" s="32"/>
      <c r="H117" s="100">
        <v>10.0</v>
      </c>
      <c r="I117" s="189"/>
      <c r="J117" s="190">
        <f>H117*I117</f>
        <v>0</v>
      </c>
      <c r="K117" s="184"/>
      <c r="L117" s="185"/>
      <c r="M117" s="185"/>
      <c r="N117" s="185"/>
      <c r="O117" s="186"/>
      <c r="P117" s="182"/>
    </row>
    <row r="118" ht="15.75" customHeight="1">
      <c r="A118" s="174"/>
      <c r="B118" s="183"/>
      <c r="C118" s="191" t="s">
        <v>36</v>
      </c>
      <c r="D118" s="27"/>
      <c r="E118" s="27"/>
      <c r="F118" s="27"/>
      <c r="G118" s="192"/>
      <c r="H118" s="90" t="s">
        <v>8</v>
      </c>
      <c r="I118" s="90" t="s">
        <v>8</v>
      </c>
      <c r="J118" s="129">
        <f>SUM(J117)</f>
        <v>0</v>
      </c>
      <c r="K118" s="184"/>
      <c r="L118" s="185"/>
      <c r="M118" s="185"/>
      <c r="N118" s="185"/>
      <c r="O118" s="186"/>
      <c r="P118" s="182"/>
    </row>
    <row r="119" ht="15.75" customHeight="1">
      <c r="A119" s="174"/>
      <c r="B119" s="183"/>
      <c r="C119" s="188" t="s">
        <v>134</v>
      </c>
      <c r="D119" s="122" t="s">
        <v>135</v>
      </c>
      <c r="E119" s="31"/>
      <c r="F119" s="31"/>
      <c r="G119" s="32"/>
      <c r="H119" s="100">
        <v>8.0</v>
      </c>
      <c r="I119" s="189"/>
      <c r="J119" s="190">
        <f t="shared" ref="J119:J126" si="40">H119*I119</f>
        <v>0</v>
      </c>
      <c r="K119" s="184"/>
      <c r="L119" s="185"/>
      <c r="M119" s="185"/>
      <c r="N119" s="185"/>
      <c r="O119" s="186"/>
      <c r="P119" s="182"/>
    </row>
    <row r="120" ht="15.75" customHeight="1">
      <c r="A120" s="174"/>
      <c r="B120" s="183"/>
      <c r="C120" s="83"/>
      <c r="D120" s="122" t="s">
        <v>136</v>
      </c>
      <c r="E120" s="31"/>
      <c r="F120" s="31"/>
      <c r="G120" s="32"/>
      <c r="H120" s="100">
        <v>9.0</v>
      </c>
      <c r="I120" s="189"/>
      <c r="J120" s="190">
        <f t="shared" si="40"/>
        <v>0</v>
      </c>
      <c r="K120" s="184"/>
      <c r="L120" s="185"/>
      <c r="M120" s="185"/>
      <c r="N120" s="185"/>
      <c r="O120" s="186"/>
      <c r="P120" s="182"/>
    </row>
    <row r="121" ht="15.75" customHeight="1">
      <c r="A121" s="174"/>
      <c r="B121" s="183"/>
      <c r="C121" s="83"/>
      <c r="D121" s="122" t="s">
        <v>137</v>
      </c>
      <c r="E121" s="31"/>
      <c r="F121" s="31"/>
      <c r="G121" s="32"/>
      <c r="H121" s="100">
        <v>2.0</v>
      </c>
      <c r="I121" s="189"/>
      <c r="J121" s="190">
        <f t="shared" si="40"/>
        <v>0</v>
      </c>
      <c r="K121" s="184"/>
      <c r="M121" s="185"/>
      <c r="N121" s="185"/>
      <c r="O121" s="186"/>
      <c r="P121" s="182"/>
    </row>
    <row r="122" ht="15.75" customHeight="1">
      <c r="A122" s="174"/>
      <c r="B122" s="183"/>
      <c r="C122" s="83"/>
      <c r="D122" s="122" t="s">
        <v>138</v>
      </c>
      <c r="E122" s="31"/>
      <c r="F122" s="31"/>
      <c r="G122" s="32"/>
      <c r="H122" s="100">
        <v>797.0</v>
      </c>
      <c r="I122" s="189"/>
      <c r="J122" s="190">
        <f t="shared" si="40"/>
        <v>0</v>
      </c>
      <c r="K122" s="184"/>
      <c r="L122" s="185"/>
      <c r="M122" s="185"/>
      <c r="N122" s="185"/>
      <c r="O122" s="186"/>
      <c r="P122" s="182"/>
    </row>
    <row r="123" ht="15.75" customHeight="1">
      <c r="A123" s="174"/>
      <c r="B123" s="183"/>
      <c r="C123" s="83"/>
      <c r="D123" s="122" t="s">
        <v>139</v>
      </c>
      <c r="E123" s="31"/>
      <c r="F123" s="31"/>
      <c r="G123" s="32"/>
      <c r="H123" s="100">
        <v>1.0</v>
      </c>
      <c r="I123" s="189"/>
      <c r="J123" s="190">
        <f t="shared" si="40"/>
        <v>0</v>
      </c>
      <c r="K123" s="184"/>
      <c r="L123" s="185"/>
      <c r="M123" s="185"/>
      <c r="N123" s="185"/>
      <c r="O123" s="186"/>
      <c r="P123" s="182"/>
    </row>
    <row r="124" ht="15.75" customHeight="1">
      <c r="A124" s="174"/>
      <c r="B124" s="183"/>
      <c r="C124" s="83"/>
      <c r="D124" s="122" t="s">
        <v>140</v>
      </c>
      <c r="E124" s="31"/>
      <c r="F124" s="31"/>
      <c r="G124" s="32"/>
      <c r="H124" s="100">
        <v>1.0</v>
      </c>
      <c r="I124" s="189"/>
      <c r="J124" s="190">
        <f t="shared" si="40"/>
        <v>0</v>
      </c>
      <c r="K124" s="184"/>
      <c r="L124" s="185"/>
      <c r="M124" s="185"/>
      <c r="N124" s="185"/>
      <c r="O124" s="186"/>
      <c r="P124" s="182"/>
    </row>
    <row r="125" ht="15.75" customHeight="1">
      <c r="A125" s="174"/>
      <c r="B125" s="183"/>
      <c r="C125" s="83"/>
      <c r="D125" s="122" t="s">
        <v>141</v>
      </c>
      <c r="E125" s="31"/>
      <c r="F125" s="31"/>
      <c r="G125" s="32"/>
      <c r="H125" s="100">
        <v>1.0</v>
      </c>
      <c r="I125" s="189"/>
      <c r="J125" s="190">
        <f t="shared" si="40"/>
        <v>0</v>
      </c>
      <c r="K125" s="184"/>
      <c r="L125" s="185"/>
      <c r="M125" s="185"/>
      <c r="N125" s="185"/>
      <c r="O125" s="186"/>
      <c r="P125" s="182"/>
    </row>
    <row r="126" ht="15.75" customHeight="1">
      <c r="A126" s="174"/>
      <c r="B126" s="183"/>
      <c r="C126" s="87"/>
      <c r="D126" s="122" t="s">
        <v>142</v>
      </c>
      <c r="E126" s="31"/>
      <c r="F126" s="31"/>
      <c r="G126" s="32"/>
      <c r="H126" s="100">
        <v>2.0</v>
      </c>
      <c r="I126" s="189"/>
      <c r="J126" s="190">
        <f t="shared" si="40"/>
        <v>0</v>
      </c>
      <c r="K126" s="184"/>
      <c r="L126" s="185"/>
      <c r="M126" s="185"/>
      <c r="N126" s="185"/>
      <c r="O126" s="186"/>
      <c r="P126" s="182"/>
    </row>
    <row r="127" ht="15.75" customHeight="1">
      <c r="A127" s="174"/>
      <c r="B127" s="183"/>
      <c r="C127" s="191" t="s">
        <v>143</v>
      </c>
      <c r="D127" s="27"/>
      <c r="E127" s="27"/>
      <c r="F127" s="27"/>
      <c r="G127" s="192"/>
      <c r="H127" s="90" t="s">
        <v>8</v>
      </c>
      <c r="I127" s="90" t="s">
        <v>8</v>
      </c>
      <c r="J127" s="129">
        <f>SUM(J119:J126)</f>
        <v>0</v>
      </c>
      <c r="K127" s="184"/>
      <c r="L127" s="185"/>
      <c r="M127" s="185"/>
      <c r="N127" s="185"/>
      <c r="O127" s="186"/>
      <c r="P127" s="182"/>
    </row>
    <row r="128" ht="15.75" customHeight="1">
      <c r="A128" s="174"/>
      <c r="B128" s="194"/>
      <c r="C128" s="195" t="s">
        <v>7</v>
      </c>
      <c r="D128" s="31"/>
      <c r="E128" s="31"/>
      <c r="F128" s="31"/>
      <c r="G128" s="32"/>
      <c r="H128" s="142" t="s">
        <v>8</v>
      </c>
      <c r="I128" s="142" t="s">
        <v>8</v>
      </c>
      <c r="J128" s="142">
        <f>SUM(J116+J118+J127)</f>
        <v>0</v>
      </c>
      <c r="K128" s="196"/>
      <c r="L128" s="197"/>
      <c r="M128" s="197"/>
      <c r="N128" s="197"/>
      <c r="O128" s="198"/>
      <c r="P128" s="174"/>
    </row>
    <row r="129" ht="15.75" customHeight="1">
      <c r="A129" s="174"/>
      <c r="B129" s="185"/>
      <c r="C129" s="199"/>
      <c r="D129" s="185"/>
      <c r="E129" s="185"/>
      <c r="F129" s="185"/>
      <c r="G129" s="185"/>
      <c r="H129" s="185"/>
      <c r="I129" s="185"/>
      <c r="J129" s="185"/>
      <c r="K129" s="185"/>
      <c r="L129" s="185"/>
      <c r="M129" s="185"/>
      <c r="N129" s="185"/>
      <c r="O129" s="185"/>
      <c r="P129" s="174"/>
    </row>
    <row r="130" ht="15.75" customHeight="1">
      <c r="A130" s="174"/>
      <c r="B130" s="185"/>
      <c r="C130" s="200" t="s">
        <v>144</v>
      </c>
      <c r="D130" s="185"/>
      <c r="E130" s="185"/>
      <c r="F130" s="185"/>
      <c r="G130" s="185"/>
      <c r="H130" s="185"/>
      <c r="I130" s="185"/>
      <c r="J130" s="185"/>
      <c r="K130" s="185"/>
      <c r="L130" s="185"/>
      <c r="M130" s="185"/>
      <c r="N130" s="185"/>
      <c r="O130" s="185"/>
      <c r="P130" s="174"/>
    </row>
    <row r="131" ht="15.75" customHeight="1">
      <c r="A131" s="174"/>
      <c r="B131" s="185"/>
      <c r="C131" s="145" t="s">
        <v>145</v>
      </c>
      <c r="D131" s="185"/>
      <c r="E131" s="185"/>
      <c r="F131" s="185"/>
      <c r="G131" s="185"/>
      <c r="H131" s="185"/>
      <c r="I131" s="185"/>
      <c r="J131" s="185"/>
      <c r="K131" s="185"/>
      <c r="L131" s="185"/>
      <c r="M131" s="185"/>
      <c r="N131" s="185"/>
      <c r="O131" s="185"/>
      <c r="P131" s="174"/>
    </row>
    <row r="132" ht="15.75" customHeight="1">
      <c r="A132" s="174"/>
      <c r="B132" s="185"/>
      <c r="C132" s="201" t="s">
        <v>146</v>
      </c>
      <c r="D132" s="202"/>
      <c r="E132" s="202"/>
      <c r="F132" s="202"/>
      <c r="G132" s="202"/>
      <c r="H132" s="202"/>
      <c r="I132" s="202"/>
      <c r="J132" s="202"/>
      <c r="K132" s="202"/>
      <c r="L132" s="202"/>
      <c r="M132" s="202"/>
      <c r="N132" s="202"/>
      <c r="O132" s="202"/>
      <c r="P132" s="182"/>
    </row>
    <row r="133" ht="15.75" customHeight="1">
      <c r="A133" s="174"/>
      <c r="B133" s="174"/>
      <c r="C133" s="174"/>
      <c r="D133" s="203"/>
      <c r="E133" s="203"/>
      <c r="F133" s="203"/>
      <c r="G133" s="203"/>
      <c r="H133" s="203"/>
      <c r="I133" s="203"/>
      <c r="J133" s="203"/>
      <c r="K133" s="203"/>
      <c r="L133" s="203"/>
      <c r="M133" s="203"/>
      <c r="N133" s="203"/>
      <c r="O133" s="204"/>
      <c r="P133" s="205"/>
    </row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</sheetData>
  <mergeCells count="130">
    <mergeCell ref="O1:P1"/>
    <mergeCell ref="E2:M2"/>
    <mergeCell ref="C4:L4"/>
    <mergeCell ref="C5:E5"/>
    <mergeCell ref="F5:K5"/>
    <mergeCell ref="C6:K6"/>
    <mergeCell ref="C7:G7"/>
    <mergeCell ref="C8:G8"/>
    <mergeCell ref="C9:G9"/>
    <mergeCell ref="C10:G10"/>
    <mergeCell ref="C14:N14"/>
    <mergeCell ref="C16:C17"/>
    <mergeCell ref="D16:G16"/>
    <mergeCell ref="D17:G17"/>
    <mergeCell ref="C20:C22"/>
    <mergeCell ref="C24:C28"/>
    <mergeCell ref="C30:C32"/>
    <mergeCell ref="C34:C36"/>
    <mergeCell ref="C38:C39"/>
    <mergeCell ref="D18:G18"/>
    <mergeCell ref="D19:G19"/>
    <mergeCell ref="D20:G20"/>
    <mergeCell ref="O20:O22"/>
    <mergeCell ref="D21:G21"/>
    <mergeCell ref="D22:G22"/>
    <mergeCell ref="C23:G23"/>
    <mergeCell ref="D24:G24"/>
    <mergeCell ref="D25:G25"/>
    <mergeCell ref="D26:G26"/>
    <mergeCell ref="D27:G27"/>
    <mergeCell ref="D28:G28"/>
    <mergeCell ref="C29:G29"/>
    <mergeCell ref="D30:G30"/>
    <mergeCell ref="D31:G31"/>
    <mergeCell ref="D32:G32"/>
    <mergeCell ref="C33:G33"/>
    <mergeCell ref="D34:G34"/>
    <mergeCell ref="D35:G35"/>
    <mergeCell ref="D36:G36"/>
    <mergeCell ref="C37:G37"/>
    <mergeCell ref="D38:G38"/>
    <mergeCell ref="D39:G39"/>
    <mergeCell ref="C40:G40"/>
    <mergeCell ref="D41:G41"/>
    <mergeCell ref="D42:G42"/>
    <mergeCell ref="C43:G43"/>
    <mergeCell ref="C44:N44"/>
    <mergeCell ref="C47:G47"/>
    <mergeCell ref="C48:D49"/>
    <mergeCell ref="E48:G48"/>
    <mergeCell ref="E49:G49"/>
    <mergeCell ref="C50:G50"/>
    <mergeCell ref="C51:D51"/>
    <mergeCell ref="J51:K51"/>
    <mergeCell ref="C56:G56"/>
    <mergeCell ref="E57:G57"/>
    <mergeCell ref="E58:G58"/>
    <mergeCell ref="E59:G59"/>
    <mergeCell ref="E60:G60"/>
    <mergeCell ref="E61:G61"/>
    <mergeCell ref="E51:G51"/>
    <mergeCell ref="C52:G52"/>
    <mergeCell ref="C53:D55"/>
    <mergeCell ref="E53:G53"/>
    <mergeCell ref="E54:G54"/>
    <mergeCell ref="E55:G55"/>
    <mergeCell ref="C57:D62"/>
    <mergeCell ref="E62:G62"/>
    <mergeCell ref="C63:G63"/>
    <mergeCell ref="C64:D67"/>
    <mergeCell ref="E64:G64"/>
    <mergeCell ref="E65:G65"/>
    <mergeCell ref="E66:G66"/>
    <mergeCell ref="E67:G67"/>
    <mergeCell ref="C68:G68"/>
    <mergeCell ref="C69:G69"/>
    <mergeCell ref="C73:E73"/>
    <mergeCell ref="C74:E74"/>
    <mergeCell ref="C75:E75"/>
    <mergeCell ref="C76:E76"/>
    <mergeCell ref="C77:E77"/>
    <mergeCell ref="D125:G125"/>
    <mergeCell ref="D126:G126"/>
    <mergeCell ref="D117:G117"/>
    <mergeCell ref="C118:G118"/>
    <mergeCell ref="C119:C126"/>
    <mergeCell ref="D119:G119"/>
    <mergeCell ref="D120:G120"/>
    <mergeCell ref="D121:G121"/>
    <mergeCell ref="D122:G122"/>
    <mergeCell ref="C78:E78"/>
    <mergeCell ref="C79:E79"/>
    <mergeCell ref="C80:E80"/>
    <mergeCell ref="C81:E81"/>
    <mergeCell ref="C82:E82"/>
    <mergeCell ref="C83:E83"/>
    <mergeCell ref="C84:E84"/>
    <mergeCell ref="C85:E85"/>
    <mergeCell ref="C86:E86"/>
    <mergeCell ref="C87:E87"/>
    <mergeCell ref="C88:E88"/>
    <mergeCell ref="C89:E89"/>
    <mergeCell ref="C90:E90"/>
    <mergeCell ref="C91:E91"/>
    <mergeCell ref="C92:E92"/>
    <mergeCell ref="C93:E93"/>
    <mergeCell ref="C94:E94"/>
    <mergeCell ref="C95:E95"/>
    <mergeCell ref="C96:E96"/>
    <mergeCell ref="C97:E97"/>
    <mergeCell ref="C98:E98"/>
    <mergeCell ref="C99:E99"/>
    <mergeCell ref="C100:E100"/>
    <mergeCell ref="C103:E103"/>
    <mergeCell ref="C104:E104"/>
    <mergeCell ref="C105:E105"/>
    <mergeCell ref="G105:N105"/>
    <mergeCell ref="C107:E107"/>
    <mergeCell ref="O109:P109"/>
    <mergeCell ref="C110:N110"/>
    <mergeCell ref="D113:G113"/>
    <mergeCell ref="C114:C115"/>
    <mergeCell ref="D114:G114"/>
    <mergeCell ref="D115:G115"/>
    <mergeCell ref="C116:G116"/>
    <mergeCell ref="D123:G123"/>
    <mergeCell ref="D124:G124"/>
    <mergeCell ref="C127:G127"/>
    <mergeCell ref="C128:G128"/>
    <mergeCell ref="O133:P133"/>
  </mergeCells>
  <printOptions/>
  <pageMargins bottom="0.75" footer="0.0" header="0.0" left="0.7" right="0.7" top="0.75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showGridLines="0" workbookViewId="0"/>
  </sheetViews>
  <sheetFormatPr customHeight="1" defaultColWidth="12.63" defaultRowHeight="15.0"/>
  <cols>
    <col customWidth="1" min="1" max="1" width="17.5"/>
    <col customWidth="1" min="3" max="3" width="19.38"/>
  </cols>
  <sheetData>
    <row r="1">
      <c r="A1" s="206" t="s">
        <v>147</v>
      </c>
      <c r="B1" s="207"/>
      <c r="C1" s="208"/>
    </row>
    <row r="2">
      <c r="A2" s="209" t="s">
        <v>148</v>
      </c>
      <c r="B2" s="210" t="s">
        <v>149</v>
      </c>
      <c r="C2" s="210" t="s">
        <v>150</v>
      </c>
    </row>
    <row r="3">
      <c r="A3" s="211">
        <v>50.0</v>
      </c>
      <c r="B3" s="211">
        <v>1.0</v>
      </c>
      <c r="C3" s="212"/>
    </row>
    <row r="4">
      <c r="A4" s="211">
        <v>100.0</v>
      </c>
      <c r="B4" s="211">
        <v>2.0</v>
      </c>
      <c r="C4" s="212"/>
    </row>
    <row r="5">
      <c r="A5" s="211">
        <v>150.0</v>
      </c>
      <c r="B5" s="211">
        <v>3.0</v>
      </c>
      <c r="C5" s="212"/>
    </row>
    <row r="6">
      <c r="A6" s="211">
        <v>200.0</v>
      </c>
      <c r="B6" s="211">
        <v>4.0</v>
      </c>
      <c r="C6" s="212"/>
    </row>
    <row r="7">
      <c r="A7" s="211">
        <v>250.0</v>
      </c>
      <c r="B7" s="211">
        <v>5.0</v>
      </c>
      <c r="C7" s="212"/>
    </row>
    <row r="11">
      <c r="A11" s="213" t="s">
        <v>151</v>
      </c>
    </row>
  </sheetData>
  <mergeCells count="1">
    <mergeCell ref="A1:C1"/>
  </mergeCells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2024-07-01T15:24:32Z</dcterms:created>
  <dc:creator>ABCD</dc:creator>
</cp:coreProperties>
</file>