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OTE 1" sheetId="1" r:id="rId4"/>
    <sheet state="visible" name="LOTE 2" sheetId="2" r:id="rId5"/>
    <sheet state="visible" name="LOTE 3" sheetId="3" r:id="rId6"/>
    <sheet state="visible" name="LOTE 4" sheetId="4" r:id="rId7"/>
  </sheets>
  <definedNames/>
  <calcPr/>
</workbook>
</file>

<file path=xl/sharedStrings.xml><?xml version="1.0" encoding="utf-8"?>
<sst xmlns="http://schemas.openxmlformats.org/spreadsheetml/2006/main" count="556" uniqueCount="117">
  <si>
    <t>Anexo V.- 
Modelo de proposición económica y demás criterios automáticos sometidos a fórmulas</t>
  </si>
  <si>
    <t>Exp. CP00104/2025
Contratación del “Servicio para el control y prevención de Legionella, control y análisis de las Aguas y para el control y prevención de Plagas, en toda la red asistencial y hospitales de ASEPEYO”, Mutua Colaboradora con la Seguridad Social nº 151.</t>
  </si>
  <si>
    <t xml:space="preserve">Don/Doña…….........................., con residencia en ............................., provincia de ......................, con DNI número ..............., enterado/a de las condiciones y requisitos que se exigen para la adjudicación del contrato de ......................................, se compromete en su propio nombre y derecho/en nombre de la Empresa .........................., con NIF/CIF ............................., con domicilio en ....................................., calle ...................................., nº ......., código postal ..........................., teléfono ................................., fax ..........................., a la cual representa, a tomar a su cargo la ejecución del citado contrato con estricta sujeción a los expresados requisitos y condiciones, aceptando incondicionalmente las cláusulas del Pliego de cláusulas administrativas particulares y de prescripciones técnicas.
A los efectos de lo expresado en el párrafo anterior se compromete a ejecutar el contrato de acuerdo con las siguientes condiciones: 
</t>
  </si>
  <si>
    <t>LOTE 1 - Red asistencial, excepto hospitales</t>
  </si>
  <si>
    <t>Criterio 1.1.1.- Importe ofertado para los Planes de control.</t>
  </si>
  <si>
    <t>CONCEPTO</t>
  </si>
  <si>
    <t>IMPORTE
UNITARIO
LICITACION
(sin IVA)</t>
  </si>
  <si>
    <t>ESTIMACION
UNIDADES
(ud)</t>
  </si>
  <si>
    <t>IMPORTE
UNITARIO
OFERTADO
(sin IVA)</t>
  </si>
  <si>
    <t>IMPORTE
TOTAL
OFERTADO
(IVA excluido)</t>
  </si>
  <si>
    <r>
      <rPr>
        <rFont val="Calibri"/>
        <color rgb="FFFF0000"/>
        <sz val="11.0"/>
      </rPr>
      <t xml:space="preserve">Plan Sanitario frente a Legionella (PSL) al inicio del contrato.
</t>
    </r>
    <r>
      <rPr>
        <rFont val="Calibri"/>
        <color rgb="FF000000"/>
        <sz val="11.0"/>
      </rPr>
      <t>(en las actualizaciones de los años sucesivos será el 25% del importe ofertado)</t>
    </r>
  </si>
  <si>
    <t>€/plan</t>
  </si>
  <si>
    <t>planes</t>
  </si>
  <si>
    <t>Criterio 1.1.2.- Importe ofertado para los tratamientos de limpieza y desinfección de Legionella.</t>
  </si>
  <si>
    <t>ESTIMACION
ANUAL
UNIDADES
(ud)</t>
  </si>
  <si>
    <t>IMPORTE
TOTAL ANUAL
OFERTADO
(IVA excluido)</t>
  </si>
  <si>
    <t>Tratamiento de Limpieza y Desinfeccion de la red de agua de consumo humano (AFCH y ACS) en centro de trabajo Tipo A.</t>
  </si>
  <si>
    <t>€/tratam.</t>
  </si>
  <si>
    <t>tratam.</t>
  </si>
  <si>
    <t>Tratamiento de Limpieza y Desinfeccion de la red de agua de consumo humano (AFCH y ACS) en centro de trabajo Tipo B.</t>
  </si>
  <si>
    <t>Tratamiento de Limpieza y Desinfeccion de la red de agua de consumo humano (AFCH y ACS) en centro de trabajo Tipo C.</t>
  </si>
  <si>
    <t>Tratamiento de Limpieza y Desinfeccion de la red de agua de consumo humano (AFCH y ACS) en centro de trabajo Tipo D.</t>
  </si>
  <si>
    <t>Tratamiento de Limpieza y Desinfeccion de la red de agua de consumo humano (AFCH y ACS) en centro de trabajo Tipo E.</t>
  </si>
  <si>
    <t>Tratamiento de Limpieza y Desinfeccion de depósitos de ACS</t>
  </si>
  <si>
    <t>Tratamiento de Limpieza y Desinfeccion de aljibes de PCI</t>
  </si>
  <si>
    <t>Bolsa para Tratamientos puntuales de Limpieza y Desinfeccion de cualquier instalacion objeto del contrato.</t>
  </si>
  <si>
    <t>Criterio 1.1.3.- Importe ofertado para el Control y análisis de las aguas.</t>
  </si>
  <si>
    <t>Analiticas LEGIONELLA</t>
  </si>
  <si>
    <t>€/analit.</t>
  </si>
  <si>
    <t>analit.</t>
  </si>
  <si>
    <t>Analiticas FISICO-QUIMICO</t>
  </si>
  <si>
    <t>Analiticas MICROBIOLOGICAS</t>
  </si>
  <si>
    <t>Criterio 1.1.6.- Importe ofertado para el control y prevención de Plagas.</t>
  </si>
  <si>
    <t>Tratamiento completo para el control y prevencion de Plagas en centros de trabajo Tipo A</t>
  </si>
  <si>
    <t>Tratamiento completo para el control y prevencion de Plagas en centros de trabajo Tipo B</t>
  </si>
  <si>
    <t>Tratamiento completo para el control y prevencion de Plagas en centros de trabajo Tipo C</t>
  </si>
  <si>
    <t>Tratamiento completo para el control y prevencion de Plagas en centros de trabajo Tipo D</t>
  </si>
  <si>
    <t>Tratamiento completo para el control y prevencion de Plagas en centros de trabajo Tipo E</t>
  </si>
  <si>
    <t>Desplazamientos para tratamientos puntuales (no programados)</t>
  </si>
  <si>
    <t>€/desp.</t>
  </si>
  <si>
    <t>desplaz.</t>
  </si>
  <si>
    <t>IMPORTE TOTAL OFERTADO (sin IVA)</t>
  </si>
  <si>
    <t>IVA 21%</t>
  </si>
  <si>
    <t>IMPORTE TOTAL OFERTADO (con IVA)</t>
  </si>
  <si>
    <t>Criterio 1.2.- Mejora de técnicos de mantenimiento asignados.</t>
  </si>
  <si>
    <t>AREA GEOGRAFICA</t>
  </si>
  <si>
    <t>NÚMERO TOTAL DE TÉCNICOS ASIGNADOS A CADA AREA GEOGRAFICA</t>
  </si>
  <si>
    <t>REQUISITO MINIMO INDICADO EN EL PLIEGO DE PRESCRIPCIONES TECNICAS
(nº de técnicos)</t>
  </si>
  <si>
    <t>EXCESO
DE TÉCNICOS DE MANTENIMIENTO</t>
  </si>
  <si>
    <t>INDICAR SI EL PERSONAL ES PROPIO O DE SUBCONTRATA
(indicar "PROPIO" o "SUBCONTRATA")</t>
  </si>
  <si>
    <t>Área de Galicia, Asturias, Cantabria, País Vasco, Navarra y La Rioja</t>
  </si>
  <si>
    <t xml:space="preserve">     - Tecnicos de Legionella.</t>
  </si>
  <si>
    <t xml:space="preserve">     - Tecnicos de control de Plagas.</t>
  </si>
  <si>
    <t>Área de Madrid, Castilla la Mancha, Castilla León y Extremadura.</t>
  </si>
  <si>
    <t>Área de Cataluña y Aragón</t>
  </si>
  <si>
    <t>Área de Andalucía, C.A. de Melilla, Comunidad Valenciana y Región de Murcia</t>
  </si>
  <si>
    <t>Área de Islas Baleares</t>
  </si>
  <si>
    <t>Área de Islas Canarias</t>
  </si>
  <si>
    <r>
      <rPr>
        <rFont val="Arial"/>
        <b/>
        <color theme="1"/>
        <sz val="11.0"/>
      </rPr>
      <t>IMPORTANTE</t>
    </r>
    <r>
      <rPr>
        <rFont val="Arial"/>
        <color theme="1"/>
        <sz val="11.0"/>
      </rPr>
      <t>: Para poder valorar este criterio deberá adjuntarse una declaración responsable firmada por la empresa en la que se adjunte, en formato tabla, un listado con los nombres, formación, experiencia y área geográfica asignada de los técnicos de mantenimiento ofertados en este criterio. Deberá indicarse la empresa a la que pertenece el personal, tanto si es de la propia empresa licitadora o si es de una empresa subcontratista. ASEPEYO se reserva el derecho de pedir más información sobre el personal de mantenimiento para comprobar la veracidad de la información aportada.</t>
    </r>
  </si>
  <si>
    <r>
      <rPr>
        <rFont val="Arial"/>
        <b/>
        <color theme="1"/>
        <sz val="11.0"/>
      </rPr>
      <t>NOTA</t>
    </r>
    <r>
      <rPr>
        <rFont val="Arial"/>
        <color theme="1"/>
        <sz val="11.0"/>
      </rPr>
      <t>: En los supuestos de que los técnicos de mantenimiento indicados sean de empresas subcontratistas, deberá aportarse acuerdo de colaboración para la prestación del servicio de mantenimiento objeto del contrato.</t>
    </r>
  </si>
  <si>
    <t>En ...................................., a ....... de ..........de 20….</t>
  </si>
  <si>
    <t>PRESIDENCIA DE LA MESA DE CONTRATACIÓN</t>
  </si>
  <si>
    <t>ASEPEYO</t>
  </si>
  <si>
    <t>LOTE 2 - HOSPITAL COSLADA</t>
  </si>
  <si>
    <t>Plan de Prevencion y Control de Legionella (PPCL) al inicio del contrato.
(en las actualizaciones de los años sucesivos será el 25% del importe ofertado)</t>
  </si>
  <si>
    <t>plan</t>
  </si>
  <si>
    <t>Tratamiento de Limpieza y Desinfeccion de la red de agua de consumo humano (AFCH y ACS) y puntos terminales.</t>
  </si>
  <si>
    <t>Tratamiento de Limpieza y Desinfeccion de aljibes de AFCH</t>
  </si>
  <si>
    <t>Tratamiento de Limpieza y Desinfeccion de las Torres de Refrigeracion.</t>
  </si>
  <si>
    <t>Tratamiento de Limpieza y Desinfeccion de la Piscina Terapéutica e Hidroterapia.</t>
  </si>
  <si>
    <t>Tratamiento de Limpieza y Desinfeccion del Sistema de Riego</t>
  </si>
  <si>
    <t>Analísis COMPLETO de la Calidad del Agua de Consumo</t>
  </si>
  <si>
    <t>Análisis "CONTROL DE GRIFO" para edificios prioritarios</t>
  </si>
  <si>
    <t>Analisis para la medicion de POLIFOSFATOS en AFCH y ACS</t>
  </si>
  <si>
    <t>Analisis de los subproductos Cloro y Cloraminas en AFCH para el control de Cocina</t>
  </si>
  <si>
    <t>Analitica CALDERA VAPOR + Analitica de VAPOR EN CONSUMO.</t>
  </si>
  <si>
    <t>Analisis de CALIDAD DEL AGUA en piscina</t>
  </si>
  <si>
    <t>Analisis de CALIDAD DEL AIRE en piscina</t>
  </si>
  <si>
    <t>Analisis de SUPERFICIES en piscina</t>
  </si>
  <si>
    <t>Analisis del AGUA DE VERTIDOS</t>
  </si>
  <si>
    <t>Analisis y control del AGUA RESIDUALES de cocina y cafeteria</t>
  </si>
  <si>
    <t>Analisis de control del agua osmotizada</t>
  </si>
  <si>
    <t>Analisis en produccion de agua desmineralizada para laboratorio</t>
  </si>
  <si>
    <t>Criterio 1.1.4.- Importe ofertado para el alquiler y mantenimiento de equipos de medición y dosificación.</t>
  </si>
  <si>
    <t>IMPORTE
CUOTA/EQ./MES
LICITACION
(sin IVA)</t>
  </si>
  <si>
    <t>ESTIMACION
ANUAL
EQUIPOS
(ud)</t>
  </si>
  <si>
    <t>IMPORTE
CUOTA/EQ./MES
OFERTADO
(sin IVA)</t>
  </si>
  <si>
    <t>Alquiler, en cesion, de los equipos y sistemas de analisis y dosificacion. Incluido los productos quimicos necesarios y el mantenimiento, ajuste y calibracion de los mismos.</t>
  </si>
  <si>
    <t>€/eq/mes</t>
  </si>
  <si>
    <t>equipos</t>
  </si>
  <si>
    <t>Central de Osmosis.
Mantenimiento y  suministro de productos químicos y cualquier repuesto o fungible</t>
  </si>
  <si>
    <t>Descalcificadores.
Mantenimiento preventivo y correctivo de los equipos, incluyendo suministro de fungibles.</t>
  </si>
  <si>
    <t>Equipo salino de piscina.
Mantenimiento preventivo y correctivo de los equipos, incluyendo suministro de fungibles.</t>
  </si>
  <si>
    <t>Alquiler, en cesion, del equipo y sistema de desmineralizacion del agua para para equipo de analiticas de laboratorio (Cobas 6000). Incluido de mantenimiento, ajuste y calibracion.</t>
  </si>
  <si>
    <t>Criterio 1.1.5.- Importe ofertado para otros servicios y suministros.</t>
  </si>
  <si>
    <t>Kit de medición diaria de biocidas de las torres de refrigeración  (100 test aprox.).</t>
  </si>
  <si>
    <t>€/kit</t>
  </si>
  <si>
    <t>kits</t>
  </si>
  <si>
    <t>Kit de medicion de dureza del agua (100 test aprox.)</t>
  </si>
  <si>
    <t>Kit de medicion de Cloro y pH (100 test aprox.)</t>
  </si>
  <si>
    <t>Cartucho PURTREX PX20 9 3/4" (1") s/FDA (máquinaria)</t>
  </si>
  <si>
    <t>€/ud</t>
  </si>
  <si>
    <t>ud</t>
  </si>
  <si>
    <t>Cartucho PURTREX PX20 9 3/4" (1") c/FDA (fuentes)</t>
  </si>
  <si>
    <t>Tratamiento completo para el control y prevencion de Plagas</t>
  </si>
  <si>
    <r>
      <rPr>
        <rFont val="Arial"/>
        <b/>
        <color theme="1"/>
        <sz val="11.0"/>
      </rPr>
      <t>IMPORTANTE</t>
    </r>
    <r>
      <rPr>
        <rFont val="Arial"/>
        <color theme="1"/>
        <sz val="11.0"/>
      </rPr>
      <t>: Para poder valorar este criterio deberá adjuntarse una declaración responsable firmada por la empresa en la que se adjunte, en formato tabla, un listado con los nombres, formación, experiencia y área geográfica asignada de los técnicos de mantenimiento ofertados en este criterio. Deberá indicarse la empresa a la que pertenece el personal, tanto si es de la propia empresa licitadora o si es de una empresa subcontratista. ASEPEYO se reserva el derecho de pedir más información sobre el personal de mantenimiento para comprobar la veracidad de la información aportada.</t>
    </r>
  </si>
  <si>
    <r>
      <rPr>
        <rFont val="Arial"/>
        <b/>
        <color theme="1"/>
        <sz val="11.0"/>
      </rPr>
      <t>NOTA</t>
    </r>
    <r>
      <rPr>
        <rFont val="Arial"/>
        <color theme="1"/>
        <sz val="11.0"/>
      </rPr>
      <t>: En los supuestos de que los técnicos de mantenimiento indicados sean de empresas subcontratistas, deberá aportarse acuerdo de colaboración para la prestación del servicio de mantenimiento objeto del contrato.</t>
    </r>
  </si>
  <si>
    <t>LOTE 3 - HOSPITAL DE SANT CUGAT</t>
  </si>
  <si>
    <t>Plan Sanitario del Agua (PSA) en edificios prioritarios, al inicio del contrato.
(en las actualizaciones de los años sucesivos será el 25% del importe ofertado)</t>
  </si>
  <si>
    <r>
      <rPr>
        <rFont val="Arial"/>
        <b/>
        <color theme="1"/>
        <sz val="11.0"/>
      </rPr>
      <t>IMPORTANTE</t>
    </r>
    <r>
      <rPr>
        <rFont val="Arial"/>
        <color theme="1"/>
        <sz val="11.0"/>
      </rPr>
      <t>: Para poder valorar este criterio deberá adjuntarse una declaración responsable firmada por la empresa en la que se adjunte, en formato tabla, un listado con los nombres, formación, experiencia y área geográfica asignada de los técnicos de mantenimiento ofertados en este criterio. Deberá indicarse la empresa a la que pertenece el personal, tanto si es de la propia empresa licitadora o si es de una empresa subcontratista. ASEPEYO se reserva el derecho de pedir más información sobre el personal de mantenimiento para comprobar la veracidad de la información aportada.</t>
    </r>
  </si>
  <si>
    <r>
      <rPr>
        <rFont val="Arial"/>
        <b/>
        <color theme="1"/>
        <sz val="11.0"/>
      </rPr>
      <t>NOTA</t>
    </r>
    <r>
      <rPr>
        <rFont val="Arial"/>
        <color theme="1"/>
        <sz val="11.0"/>
      </rPr>
      <t>: En los supuestos de que los técnicos de mantenimiento indicados sean de empresas subcontratistas, deberá aportarse acuerdo de colaboración para la prestación del servicio de mantenimiento objeto del contrato.</t>
    </r>
  </si>
  <si>
    <t>LOTE 4 - HOSPITAL SEVILLA</t>
  </si>
  <si>
    <t>Kit para medición de cloro libre en agua potable (merca Hanna instruments HI93701F)</t>
  </si>
  <si>
    <t>Kit para medicion de ph en agua potable (marca Hanna instruments HI93710-03)</t>
  </si>
  <si>
    <t>,</t>
  </si>
  <si>
    <r>
      <rPr>
        <rFont val="Arial"/>
        <b/>
        <color theme="1"/>
        <sz val="11.0"/>
      </rPr>
      <t>IMPORTANTE</t>
    </r>
    <r>
      <rPr>
        <rFont val="Arial"/>
        <color theme="1"/>
        <sz val="11.0"/>
      </rPr>
      <t>: Para poder valorar este criterio deberá adjuntarse una declaración responsable firmada por la empresa en la que se adjunte, en formato tabla, un listado con los nombres, formación, experiencia y área geográfica asignada de los técnicos de mantenimiento ofertados en este criterio. Deberá indicarse la empresa a la que pertenece el personal, tanto si es de la propia empresa licitadora o si es de una empresa subcontratista. ASEPEYO se reserva el derecho de pedir más información sobre el personal de mantenimiento para comprobar la veracidad de la información aportada.</t>
    </r>
  </si>
  <si>
    <r>
      <rPr>
        <rFont val="Arial"/>
        <b/>
        <color theme="1"/>
        <sz val="11.0"/>
      </rPr>
      <t>NOTA</t>
    </r>
    <r>
      <rPr>
        <rFont val="Arial"/>
        <color theme="1"/>
        <sz val="11.0"/>
      </rPr>
      <t>: En los supuestos de que los técnicos de mantenimiento indicados sean de empresas subcontratistas, deberá aportarse acuerdo de colaboración para la prestación del servicio de mantenimiento objeto del contrato.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</si>
</sst>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_-* #,##0.00\ &quot;€&quot;_-;\-* #,##0.00\ &quot;€&quot;_-;_-* &quot;-&quot;??\ &quot;€&quot;_-;_-@"/>
    <numFmt numFmtId="165" formatCode="#,##0.00\ [$€-1]"/>
    <numFmt numFmtId="166" formatCode="_-* #,##0.00\ [$€-1]_-;\-* #,##0.00\ [$€-1]_-;_-* &quot;-&quot;??\ [$€-1]_-;_-@"/>
    <numFmt numFmtId="167" formatCode="#,##0.00[$€]"/>
  </numFmts>
  <fonts count="30">
    <font>
      <sz val="11.0"/>
      <color theme="1"/>
      <name val="Calibri"/>
      <scheme val="minor"/>
    </font>
    <font>
      <b/>
      <sz val="14.0"/>
      <color rgb="FFFFFFFF"/>
      <name val="Arial"/>
    </font>
    <font/>
    <font>
      <b/>
      <sz val="14.0"/>
      <color theme="1"/>
      <name val="Arial"/>
    </font>
    <font>
      <sz val="11.0"/>
      <color theme="1"/>
      <name val="Arial"/>
    </font>
    <font>
      <b/>
      <sz val="20.0"/>
      <color theme="1"/>
      <name val="Arial"/>
    </font>
    <font>
      <sz val="12.0"/>
      <color theme="1"/>
      <name val="Arial"/>
    </font>
    <font>
      <b/>
      <i/>
      <sz val="16.0"/>
      <color rgb="FF0070C0"/>
      <name val="Arial"/>
    </font>
    <font>
      <b/>
      <sz val="14.0"/>
      <color rgb="FF0070C0"/>
      <name val="Arial"/>
    </font>
    <font>
      <b/>
      <sz val="11.0"/>
      <color rgb="FF000080"/>
      <name val="Arial"/>
    </font>
    <font>
      <b/>
      <i/>
      <sz val="10.0"/>
      <color theme="1"/>
      <name val="Calibri"/>
    </font>
    <font>
      <b/>
      <i/>
      <sz val="10.0"/>
      <color rgb="FF000000"/>
      <name val="Calibri"/>
    </font>
    <font>
      <b/>
      <sz val="11.0"/>
      <color theme="1"/>
      <name val="Arial"/>
    </font>
    <font>
      <sz val="11.0"/>
      <color rgb="FF0000FF"/>
      <name val="Arial"/>
    </font>
    <font>
      <sz val="10.0"/>
      <color theme="1"/>
      <name val="Arial"/>
    </font>
    <font>
      <b/>
      <u/>
      <sz val="11.0"/>
      <color theme="1"/>
      <name val="Calibri"/>
    </font>
    <font>
      <sz val="11.0"/>
      <color rgb="FFFF0000"/>
      <name val="Calibri"/>
    </font>
    <font>
      <sz val="11.0"/>
      <color theme="1"/>
      <name val="Calibri"/>
    </font>
    <font>
      <b/>
      <sz val="10.0"/>
      <color theme="1"/>
      <name val="Calibri"/>
    </font>
    <font>
      <color theme="1"/>
      <name val="Arial"/>
    </font>
    <font>
      <b/>
      <i/>
      <sz val="11.0"/>
      <color theme="1"/>
      <name val="Arial"/>
    </font>
    <font>
      <b/>
      <sz val="12.0"/>
      <color theme="1"/>
      <name val="Arial"/>
    </font>
    <font>
      <i/>
      <sz val="10.0"/>
      <color theme="1"/>
      <name val="Arial"/>
    </font>
    <font>
      <b/>
      <sz val="12.0"/>
      <color rgb="FF0000FF"/>
      <name val="Arial"/>
    </font>
    <font>
      <b/>
      <i/>
      <sz val="12.0"/>
      <color rgb="FF0000FF"/>
      <name val="Arial"/>
    </font>
    <font>
      <b/>
      <color theme="1"/>
      <name val="Calibri"/>
    </font>
    <font>
      <b/>
      <i/>
      <color theme="1"/>
      <name val="Calibri"/>
    </font>
    <font>
      <b/>
      <u/>
      <sz val="11.0"/>
      <color theme="1"/>
      <name val="Calibri"/>
    </font>
    <font>
      <i/>
      <sz val="11.0"/>
      <color theme="1"/>
      <name val="Calibri"/>
    </font>
    <font>
      <sz val="14.0"/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rgb="FF00B0F0"/>
        <bgColor rgb="FF00B0F0"/>
      </patternFill>
    </fill>
    <fill>
      <patternFill patternType="solid">
        <fgColor rgb="FFCFE2F3"/>
        <bgColor rgb="FFCFE2F3"/>
      </patternFill>
    </fill>
    <fill>
      <patternFill patternType="solid">
        <fgColor rgb="FFFFF2CC"/>
        <bgColor rgb="FFFFF2CC"/>
      </patternFill>
    </fill>
    <fill>
      <patternFill patternType="solid">
        <fgColor theme="0"/>
        <bgColor theme="0"/>
      </patternFill>
    </fill>
  </fills>
  <borders count="36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70C0"/>
      </left>
      <top style="medium">
        <color rgb="FF0070C0"/>
      </top>
      <bottom style="medium">
        <color rgb="FF0070C0"/>
      </bottom>
    </border>
    <border>
      <top style="medium">
        <color rgb="FF0070C0"/>
      </top>
      <bottom style="medium">
        <color rgb="FF0070C0"/>
      </bottom>
    </border>
    <border>
      <right style="medium">
        <color rgb="FF0070C0"/>
      </right>
      <top style="medium">
        <color rgb="FF0070C0"/>
      </top>
      <bottom style="medium">
        <color rgb="FF0070C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FFFFFF"/>
      </left>
      <top style="thin">
        <color rgb="FFFFFFFF"/>
      </top>
      <bottom style="thin">
        <color rgb="FFFFFFFF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hair">
        <color rgb="FF000000"/>
      </bottom>
    </border>
    <border>
      <left style="thin">
        <color rgb="FF000000"/>
      </left>
      <right style="hair">
        <color rgb="FFFFFFFF"/>
      </right>
      <top style="medium">
        <color rgb="FF000000"/>
      </top>
      <bottom style="hair">
        <color rgb="FF000000"/>
      </bottom>
    </border>
    <border>
      <left style="hair">
        <color rgb="FFFFFFFF"/>
      </left>
      <right style="thin">
        <color rgb="FF000000"/>
      </right>
      <top style="medium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hair">
        <color rgb="FFFFFFFF"/>
      </right>
      <bottom style="hair">
        <color rgb="FF000000"/>
      </bottom>
    </border>
    <border>
      <left style="hair">
        <color rgb="FFFFFFFF"/>
      </left>
      <right style="thin">
        <color rgb="FF000000"/>
      </right>
      <bottom style="hair">
        <color rgb="FF000000"/>
      </bottom>
    </border>
    <border>
      <left style="thin">
        <color rgb="FF000000"/>
      </left>
      <right style="medium">
        <color rgb="FF000000"/>
      </right>
      <bottom style="hair">
        <color rgb="FF000000"/>
      </bottom>
    </border>
    <border>
      <left style="medium">
        <color rgb="FF000000"/>
      </left>
      <right style="thin">
        <color rgb="FF000000"/>
      </right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hair">
        <color rgb="FFFFFFFF"/>
      </right>
      <top style="hair">
        <color rgb="FF000000"/>
      </top>
      <bottom style="medium">
        <color rgb="FF000000"/>
      </bottom>
    </border>
    <border>
      <left style="hair">
        <color rgb="FFFFFFFF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/>
      <right/>
      <bottom/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/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hair">
        <color rgb="FF000000"/>
      </bottom>
    </border>
    <border>
      <right style="thin">
        <color rgb="FF000000"/>
      </right>
      <top style="medium">
        <color rgb="FF000000"/>
      </top>
      <bottom style="hair">
        <color rgb="FF000000"/>
      </bottom>
    </border>
    <border>
      <left style="thin">
        <color rgb="FF000000"/>
      </left>
      <top style="hair">
        <color rgb="FF000000"/>
      </top>
      <bottom style="hair">
        <color rgb="FF000000"/>
      </bottom>
    </border>
    <border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hair">
        <color rgb="FF000000"/>
      </bottom>
    </border>
    <border>
      <right style="thin">
        <color rgb="FF000000"/>
      </right>
      <bottom style="hair">
        <color rgb="FF000000"/>
      </bottom>
    </border>
    <border>
      <left style="thin">
        <color rgb="FF000000"/>
      </left>
      <top style="hair">
        <color rgb="FF000000"/>
      </top>
      <bottom style="medium">
        <color rgb="FF000000"/>
      </bottom>
    </border>
    <border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2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horizontal="center" shrinkToFit="0" vertical="center" wrapText="1"/>
    </xf>
    <xf borderId="0" fillId="0" fontId="4" numFmtId="0" xfId="0" applyAlignment="1" applyFont="1">
      <alignment vertical="center"/>
    </xf>
    <xf borderId="0" fillId="0" fontId="4" numFmtId="0" xfId="0" applyAlignment="1" applyFont="1">
      <alignment horizontal="center" vertical="center"/>
    </xf>
    <xf borderId="0" fillId="0" fontId="4" numFmtId="164" xfId="0" applyAlignment="1" applyFont="1" applyNumberFormat="1">
      <alignment vertical="center"/>
    </xf>
    <xf borderId="1" fillId="2" fontId="1" numFmtId="0" xfId="0" applyAlignment="1" applyBorder="1" applyFont="1">
      <alignment horizontal="left" readingOrder="0" shrinkToFit="0" vertical="center" wrapText="1"/>
    </xf>
    <xf borderId="0" fillId="0" fontId="5" numFmtId="0" xfId="0" applyAlignment="1" applyFont="1">
      <alignment vertical="center"/>
    </xf>
    <xf borderId="0" fillId="0" fontId="5" numFmtId="0" xfId="0" applyAlignment="1" applyFont="1">
      <alignment horizontal="center" vertical="center"/>
    </xf>
    <xf borderId="1" fillId="0" fontId="6" numFmtId="0" xfId="0" applyAlignment="1" applyBorder="1" applyFont="1">
      <alignment horizontal="left" shrinkToFit="0" vertical="center" wrapText="1"/>
    </xf>
    <xf borderId="0" fillId="0" fontId="4" numFmtId="0" xfId="0" applyAlignment="1" applyFont="1">
      <alignment horizontal="center" shrinkToFit="0" vertical="center" wrapText="1"/>
    </xf>
    <xf borderId="4" fillId="0" fontId="7" numFmtId="0" xfId="0" applyAlignment="1" applyBorder="1" applyFont="1">
      <alignment horizontal="center" readingOrder="0" shrinkToFit="0" vertical="center" wrapText="1"/>
    </xf>
    <xf borderId="5" fillId="0" fontId="2" numFmtId="0" xfId="0" applyBorder="1" applyFont="1"/>
    <xf borderId="6" fillId="0" fontId="2" numFmtId="0" xfId="0" applyBorder="1" applyFont="1"/>
    <xf borderId="0" fillId="0" fontId="8" numFmtId="0" xfId="0" applyAlignment="1" applyFont="1">
      <alignment vertical="center"/>
    </xf>
    <xf borderId="0" fillId="0" fontId="9" numFmtId="0" xfId="0" applyAlignment="1" applyFont="1">
      <alignment vertical="center"/>
    </xf>
    <xf borderId="7" fillId="3" fontId="10" numFmtId="0" xfId="0" applyAlignment="1" applyBorder="1" applyFill="1" applyFont="1">
      <alignment horizontal="center" shrinkToFit="0" vertical="center" wrapText="1"/>
    </xf>
    <xf borderId="8" fillId="3" fontId="11" numFmtId="0" xfId="0" applyAlignment="1" applyBorder="1" applyFont="1">
      <alignment horizontal="center" shrinkToFit="0" vertical="center" wrapText="1"/>
    </xf>
    <xf borderId="9" fillId="0" fontId="2" numFmtId="0" xfId="0" applyBorder="1" applyFont="1"/>
    <xf borderId="7" fillId="3" fontId="11" numFmtId="0" xfId="0" applyAlignment="1" applyBorder="1" applyFont="1">
      <alignment horizontal="center" shrinkToFit="0" vertical="center" wrapText="1"/>
    </xf>
    <xf borderId="10" fillId="0" fontId="12" numFmtId="0" xfId="0" applyAlignment="1" applyBorder="1" applyFont="1">
      <alignment horizontal="center" shrinkToFit="0" vertical="center" wrapText="1"/>
    </xf>
    <xf borderId="11" fillId="0" fontId="4" numFmtId="0" xfId="0" applyAlignment="1" applyBorder="1" applyFont="1">
      <alignment shrinkToFit="0" vertical="center" wrapText="1"/>
    </xf>
    <xf borderId="12" fillId="0" fontId="13" numFmtId="165" xfId="0" applyAlignment="1" applyBorder="1" applyFont="1" applyNumberFormat="1">
      <alignment horizontal="right" shrinkToFit="0" vertical="center" wrapText="1"/>
    </xf>
    <xf borderId="13" fillId="0" fontId="13" numFmtId="165" xfId="0" applyAlignment="1" applyBorder="1" applyFont="1" applyNumberFormat="1">
      <alignment horizontal="right" shrinkToFit="0" vertical="center" wrapText="1"/>
    </xf>
    <xf borderId="12" fillId="0" fontId="4" numFmtId="0" xfId="0" applyAlignment="1" applyBorder="1" applyFont="1">
      <alignment horizontal="center" vertical="center"/>
    </xf>
    <xf borderId="13" fillId="0" fontId="4" numFmtId="0" xfId="0" applyAlignment="1" applyBorder="1" applyFont="1">
      <alignment horizontal="center" vertical="center"/>
    </xf>
    <xf borderId="12" fillId="4" fontId="12" numFmtId="0" xfId="0" applyAlignment="1" applyBorder="1" applyFill="1" applyFont="1">
      <alignment horizontal="center" vertical="center"/>
    </xf>
    <xf borderId="13" fillId="4" fontId="12" numFmtId="0" xfId="0" applyAlignment="1" applyBorder="1" applyFont="1">
      <alignment horizontal="right" shrinkToFit="0" vertical="center" wrapText="1"/>
    </xf>
    <xf borderId="14" fillId="0" fontId="12" numFmtId="164" xfId="0" applyAlignment="1" applyBorder="1" applyFont="1" applyNumberFormat="1">
      <alignment horizontal="left" vertical="center"/>
    </xf>
    <xf borderId="0" fillId="0" fontId="14" numFmtId="0" xfId="0" applyAlignment="1" applyFont="1">
      <alignment vertical="center"/>
    </xf>
    <xf borderId="15" fillId="0" fontId="15" numFmtId="0" xfId="0" applyAlignment="1" applyBorder="1" applyFont="1">
      <alignment shrinkToFit="0" vertical="center" wrapText="1"/>
    </xf>
    <xf borderId="16" fillId="0" fontId="13" numFmtId="165" xfId="0" applyAlignment="1" applyBorder="1" applyFont="1" applyNumberFormat="1">
      <alignment horizontal="right" shrinkToFit="0" vertical="center" wrapText="1"/>
    </xf>
    <xf borderId="17" fillId="0" fontId="13" numFmtId="165" xfId="0" applyAlignment="1" applyBorder="1" applyFont="1" applyNumberFormat="1">
      <alignment horizontal="right" shrinkToFit="0" vertical="center" wrapText="1"/>
    </xf>
    <xf borderId="16" fillId="0" fontId="4" numFmtId="0" xfId="0" applyAlignment="1" applyBorder="1" applyFont="1">
      <alignment horizontal="center" vertical="center"/>
    </xf>
    <xf borderId="17" fillId="0" fontId="4" numFmtId="0" xfId="0" applyAlignment="1" applyBorder="1" applyFont="1">
      <alignment horizontal="center" vertical="center"/>
    </xf>
    <xf borderId="16" fillId="4" fontId="12" numFmtId="0" xfId="0" applyAlignment="1" applyBorder="1" applyFont="1">
      <alignment horizontal="center" vertical="center"/>
    </xf>
    <xf borderId="17" fillId="4" fontId="12" numFmtId="0" xfId="0" applyAlignment="1" applyBorder="1" applyFont="1">
      <alignment horizontal="right" shrinkToFit="0" vertical="center" wrapText="1"/>
    </xf>
    <xf borderId="18" fillId="0" fontId="12" numFmtId="164" xfId="0" applyAlignment="1" applyBorder="1" applyFont="1" applyNumberFormat="1">
      <alignment horizontal="left" vertical="center"/>
    </xf>
    <xf borderId="19" fillId="0" fontId="16" numFmtId="0" xfId="0" applyAlignment="1" applyBorder="1" applyFont="1">
      <alignment readingOrder="0" shrinkToFit="0" vertical="center" wrapText="1"/>
    </xf>
    <xf borderId="16" fillId="0" fontId="13" numFmtId="3" xfId="0" applyAlignment="1" applyBorder="1" applyFont="1" applyNumberFormat="1">
      <alignment horizontal="right" readingOrder="0" vertical="center"/>
    </xf>
    <xf borderId="17" fillId="0" fontId="13" numFmtId="165" xfId="0" applyAlignment="1" applyBorder="1" applyFont="1" applyNumberFormat="1">
      <alignment horizontal="left" shrinkToFit="0" vertical="center" wrapText="1"/>
    </xf>
    <xf borderId="16" fillId="0" fontId="4" numFmtId="3" xfId="0" applyAlignment="1" applyBorder="1" applyFont="1" applyNumberFormat="1">
      <alignment readingOrder="0" vertical="center"/>
    </xf>
    <xf borderId="17" fillId="0" fontId="4" numFmtId="165" xfId="0" applyAlignment="1" applyBorder="1" applyFont="1" applyNumberFormat="1">
      <alignment horizontal="left" readingOrder="0" shrinkToFit="0" vertical="center" wrapText="1"/>
    </xf>
    <xf borderId="16" fillId="4" fontId="12" numFmtId="4" xfId="0" applyAlignment="1" applyBorder="1" applyFont="1" applyNumberFormat="1">
      <alignment horizontal="right" readingOrder="0" vertical="center"/>
    </xf>
    <xf borderId="17" fillId="4" fontId="12" numFmtId="165" xfId="0" applyAlignment="1" applyBorder="1" applyFont="1" applyNumberFormat="1">
      <alignment horizontal="left" shrinkToFit="0" vertical="center" wrapText="1"/>
    </xf>
    <xf borderId="20" fillId="0" fontId="4" numFmtId="0" xfId="0" applyAlignment="1" applyBorder="1" applyFont="1">
      <alignment shrinkToFit="0" vertical="center" wrapText="1"/>
    </xf>
    <xf borderId="21" fillId="0" fontId="13" numFmtId="165" xfId="0" applyAlignment="1" applyBorder="1" applyFont="1" applyNumberFormat="1">
      <alignment horizontal="right" shrinkToFit="0" vertical="center" wrapText="1"/>
    </xf>
    <xf borderId="22" fillId="0" fontId="13" numFmtId="0" xfId="0" applyAlignment="1" applyBorder="1" applyFont="1">
      <alignment horizontal="center" vertical="center"/>
    </xf>
    <xf borderId="21" fillId="0" fontId="4" numFmtId="165" xfId="0" applyAlignment="1" applyBorder="1" applyFont="1" applyNumberFormat="1">
      <alignment horizontal="right" shrinkToFit="0" vertical="center" wrapText="1"/>
    </xf>
    <xf borderId="22" fillId="0" fontId="4" numFmtId="165" xfId="0" applyAlignment="1" applyBorder="1" applyFont="1" applyNumberFormat="1">
      <alignment horizontal="right" shrinkToFit="0" vertical="center" wrapText="1"/>
    </xf>
    <xf borderId="21" fillId="4" fontId="12" numFmtId="165" xfId="0" applyAlignment="1" applyBorder="1" applyFont="1" applyNumberFormat="1">
      <alignment horizontal="right" shrinkToFit="0" vertical="center" wrapText="1"/>
    </xf>
    <xf borderId="22" fillId="4" fontId="12" numFmtId="0" xfId="0" applyAlignment="1" applyBorder="1" applyFont="1">
      <alignment vertical="center"/>
    </xf>
    <xf borderId="23" fillId="0" fontId="12" numFmtId="164" xfId="0" applyAlignment="1" applyBorder="1" applyFont="1" applyNumberFormat="1">
      <alignment horizontal="left" vertical="center"/>
    </xf>
    <xf borderId="0" fillId="0" fontId="12" numFmtId="0" xfId="0" applyAlignment="1" applyFont="1">
      <alignment horizontal="center" shrinkToFit="0" vertical="center" wrapText="1"/>
    </xf>
    <xf borderId="0" fillId="0" fontId="4" numFmtId="0" xfId="0" applyAlignment="1" applyFont="1">
      <alignment horizontal="left" shrinkToFit="0" vertical="center" wrapText="1"/>
    </xf>
    <xf borderId="0" fillId="5" fontId="12" numFmtId="0" xfId="0" applyAlignment="1" applyFill="1" applyFont="1">
      <alignment shrinkToFit="0" vertical="center" wrapText="1"/>
    </xf>
    <xf borderId="24" fillId="5" fontId="12" numFmtId="0" xfId="0" applyAlignment="1" applyBorder="1" applyFont="1">
      <alignment shrinkToFit="0" vertical="center" wrapText="1"/>
    </xf>
    <xf borderId="0" fillId="0" fontId="6" numFmtId="0" xfId="0" applyAlignment="1" applyFont="1">
      <alignment shrinkToFit="0" vertical="center" wrapText="1"/>
    </xf>
    <xf borderId="0" fillId="0" fontId="6" numFmtId="0" xfId="0" applyAlignment="1" applyFont="1">
      <alignment horizontal="center" shrinkToFit="0" vertical="center" wrapText="1"/>
    </xf>
    <xf borderId="0" fillId="0" fontId="14" numFmtId="164" xfId="0" applyAlignment="1" applyFont="1" applyNumberFormat="1">
      <alignment shrinkToFit="0" vertical="center" wrapText="1"/>
    </xf>
    <xf borderId="12" fillId="4" fontId="12" numFmtId="4" xfId="0" applyAlignment="1" applyBorder="1" applyFont="1" applyNumberFormat="1">
      <alignment horizontal="center" vertical="center"/>
    </xf>
    <xf borderId="16" fillId="4" fontId="12" numFmtId="4" xfId="0" applyAlignment="1" applyBorder="1" applyFont="1" applyNumberFormat="1">
      <alignment horizontal="center" vertical="center"/>
    </xf>
    <xf borderId="19" fillId="0" fontId="17" numFmtId="0" xfId="0" applyAlignment="1" applyBorder="1" applyFont="1">
      <alignment shrinkToFit="0" vertical="center" wrapText="1"/>
    </xf>
    <xf borderId="17" fillId="0" fontId="4" numFmtId="165" xfId="0" applyAlignment="1" applyBorder="1" applyFont="1" applyNumberFormat="1">
      <alignment horizontal="left" shrinkToFit="0" vertical="center" wrapText="1"/>
    </xf>
    <xf borderId="16" fillId="4" fontId="12" numFmtId="3" xfId="0" applyAlignment="1" applyBorder="1" applyFont="1" applyNumberFormat="1">
      <alignment horizontal="right" readingOrder="0" vertical="center"/>
    </xf>
    <xf borderId="19" fillId="0" fontId="17" numFmtId="0" xfId="0" applyAlignment="1" applyBorder="1" applyFont="1">
      <alignment readingOrder="0" shrinkToFit="0" vertical="center" wrapText="1"/>
    </xf>
    <xf borderId="16" fillId="0" fontId="13" numFmtId="3" xfId="0" applyAlignment="1" applyBorder="1" applyFont="1" applyNumberFormat="1">
      <alignment horizontal="right" vertical="center"/>
    </xf>
    <xf borderId="16" fillId="0" fontId="4" numFmtId="3" xfId="0" applyAlignment="1" applyBorder="1" applyFont="1" applyNumberFormat="1">
      <alignment vertical="center"/>
    </xf>
    <xf borderId="16" fillId="4" fontId="12" numFmtId="4" xfId="0" applyAlignment="1" applyBorder="1" applyFont="1" applyNumberFormat="1">
      <alignment horizontal="right" vertical="center"/>
    </xf>
    <xf borderId="18" fillId="0" fontId="12" numFmtId="164" xfId="0" applyAlignment="1" applyBorder="1" applyFont="1" applyNumberFormat="1">
      <alignment horizontal="left" readingOrder="0" vertical="center"/>
    </xf>
    <xf borderId="21" fillId="4" fontId="12" numFmtId="4" xfId="0" applyAlignment="1" applyBorder="1" applyFont="1" applyNumberFormat="1">
      <alignment horizontal="right" shrinkToFit="0" vertical="center" wrapText="1"/>
    </xf>
    <xf borderId="8" fillId="3" fontId="18" numFmtId="0" xfId="0" applyAlignment="1" applyBorder="1" applyFont="1">
      <alignment horizontal="center" shrinkToFit="0" vertical="center" wrapText="1"/>
    </xf>
    <xf borderId="16" fillId="4" fontId="12" numFmtId="3" xfId="0" applyAlignment="1" applyBorder="1" applyFont="1" applyNumberFormat="1">
      <alignment horizontal="right" vertical="center"/>
    </xf>
    <xf borderId="17" fillId="0" fontId="13" numFmtId="165" xfId="0" applyAlignment="1" applyBorder="1" applyFont="1" applyNumberFormat="1">
      <alignment horizontal="left" readingOrder="0" shrinkToFit="0" vertical="center" wrapText="1"/>
    </xf>
    <xf borderId="17" fillId="4" fontId="12" numFmtId="165" xfId="0" applyAlignment="1" applyBorder="1" applyFont="1" applyNumberFormat="1">
      <alignment horizontal="left" readingOrder="0" shrinkToFit="0" vertical="center" wrapText="1"/>
    </xf>
    <xf borderId="0" fillId="0" fontId="19" numFmtId="0" xfId="0" applyAlignment="1" applyFont="1">
      <alignment vertical="center"/>
    </xf>
    <xf borderId="0" fillId="0" fontId="4" numFmtId="164" xfId="0" applyAlignment="1" applyFont="1" applyNumberFormat="1">
      <alignment horizontal="center" shrinkToFit="0" vertical="center" wrapText="1"/>
    </xf>
    <xf borderId="0" fillId="0" fontId="20" numFmtId="164" xfId="0" applyAlignment="1" applyFont="1" applyNumberFormat="1">
      <alignment horizontal="right" readingOrder="0" shrinkToFit="0" vertical="center" wrapText="0"/>
    </xf>
    <xf borderId="25" fillId="0" fontId="21" numFmtId="166" xfId="0" applyAlignment="1" applyBorder="1" applyFont="1" applyNumberFormat="1">
      <alignment horizontal="right" vertical="center"/>
    </xf>
    <xf borderId="0" fillId="0" fontId="22" numFmtId="164" xfId="0" applyAlignment="1" applyFont="1" applyNumberFormat="1">
      <alignment horizontal="right" shrinkToFit="0" vertical="center" wrapText="0"/>
    </xf>
    <xf borderId="7" fillId="0" fontId="14" numFmtId="167" xfId="0" applyAlignment="1" applyBorder="1" applyFont="1" applyNumberFormat="1">
      <alignment horizontal="right" vertical="center"/>
    </xf>
    <xf borderId="7" fillId="0" fontId="21" numFmtId="166" xfId="0" applyAlignment="1" applyBorder="1" applyFont="1" applyNumberFormat="1">
      <alignment horizontal="right" vertical="center"/>
    </xf>
    <xf borderId="0" fillId="0" fontId="23" numFmtId="0" xfId="0" applyAlignment="1" applyFont="1">
      <alignment vertical="center"/>
    </xf>
    <xf borderId="0" fillId="0" fontId="24" numFmtId="0" xfId="0" applyAlignment="1" applyFont="1">
      <alignment vertical="center"/>
    </xf>
    <xf borderId="0" fillId="0" fontId="23" numFmtId="0" xfId="0" applyAlignment="1" applyFont="1">
      <alignment horizontal="center" vertical="center"/>
    </xf>
    <xf borderId="0" fillId="0" fontId="23" numFmtId="164" xfId="0" applyAlignment="1" applyFont="1" applyNumberFormat="1">
      <alignment vertical="center"/>
    </xf>
    <xf borderId="0" fillId="0" fontId="8" numFmtId="0" xfId="0" applyAlignment="1" applyFont="1">
      <alignment readingOrder="0" vertical="center"/>
    </xf>
    <xf borderId="7" fillId="3" fontId="25" numFmtId="0" xfId="0" applyAlignment="1" applyBorder="1" applyFont="1">
      <alignment horizontal="center" readingOrder="0" shrinkToFit="0" vertical="center" wrapText="1"/>
    </xf>
    <xf borderId="26" fillId="3" fontId="26" numFmtId="0" xfId="0" applyAlignment="1" applyBorder="1" applyFont="1">
      <alignment horizontal="center" readingOrder="0" shrinkToFit="0" vertical="center" wrapText="1"/>
    </xf>
    <xf borderId="27" fillId="3" fontId="26" numFmtId="0" xfId="0" applyAlignment="1" applyBorder="1" applyFont="1">
      <alignment horizontal="center" readingOrder="0" shrinkToFit="0" vertical="center" wrapText="1"/>
    </xf>
    <xf borderId="9" fillId="3" fontId="26" numFmtId="0" xfId="0" applyAlignment="1" applyBorder="1" applyFont="1">
      <alignment horizontal="center" shrinkToFit="0" vertical="center" wrapText="1"/>
    </xf>
    <xf borderId="0" fillId="0" fontId="17" numFmtId="164" xfId="0" applyFont="1" applyNumberFormat="1"/>
    <xf borderId="11" fillId="0" fontId="17" numFmtId="0" xfId="0" applyAlignment="1" applyBorder="1" applyFont="1">
      <alignment vertical="center"/>
    </xf>
    <xf borderId="28" fillId="4" fontId="17" numFmtId="3" xfId="0" applyAlignment="1" applyBorder="1" applyFont="1" applyNumberFormat="1">
      <alignment vertical="center"/>
    </xf>
    <xf borderId="29" fillId="0" fontId="2" numFmtId="0" xfId="0" applyBorder="1" applyFont="1"/>
    <xf borderId="28" fillId="0" fontId="17" numFmtId="0" xfId="0" applyAlignment="1" applyBorder="1" applyFont="1">
      <alignment vertical="center"/>
    </xf>
    <xf borderId="14" fillId="0" fontId="17" numFmtId="0" xfId="0" applyAlignment="1" applyBorder="1" applyFont="1">
      <alignment vertical="center"/>
    </xf>
    <xf borderId="0" fillId="0" fontId="17" numFmtId="164" xfId="0" applyAlignment="1" applyFont="1" applyNumberFormat="1">
      <alignment vertical="center"/>
    </xf>
    <xf borderId="19" fillId="0" fontId="27" numFmtId="0" xfId="0" applyAlignment="1" applyBorder="1" applyFont="1">
      <alignment shrinkToFit="0" vertical="center" wrapText="1"/>
    </xf>
    <xf borderId="30" fillId="4" fontId="17" numFmtId="3" xfId="0" applyAlignment="1" applyBorder="1" applyFont="1" applyNumberFormat="1">
      <alignment horizontal="center" readingOrder="0" vertical="center"/>
    </xf>
    <xf borderId="31" fillId="0" fontId="2" numFmtId="0" xfId="0" applyBorder="1" applyFont="1"/>
    <xf borderId="32" fillId="0" fontId="4" numFmtId="0" xfId="0" applyAlignment="1" applyBorder="1" applyFont="1">
      <alignment horizontal="center" vertical="center"/>
    </xf>
    <xf borderId="33" fillId="0" fontId="2" numFmtId="0" xfId="0" applyBorder="1" applyFont="1"/>
    <xf borderId="32" fillId="0" fontId="12" numFmtId="3" xfId="0" applyAlignment="1" applyBorder="1" applyFont="1" applyNumberFormat="1">
      <alignment horizontal="center" vertical="center"/>
    </xf>
    <xf borderId="18" fillId="0" fontId="17" numFmtId="0" xfId="0" applyAlignment="1" applyBorder="1" applyFont="1">
      <alignment vertical="center"/>
    </xf>
    <xf borderId="0" fillId="0" fontId="19" numFmtId="164" xfId="0" applyAlignment="1" applyFont="1" applyNumberFormat="1">
      <alignment vertical="center"/>
    </xf>
    <xf borderId="19" fillId="0" fontId="28" numFmtId="0" xfId="0" applyAlignment="1" applyBorder="1" applyFont="1">
      <alignment readingOrder="0" shrinkToFit="0" vertical="center" wrapText="1"/>
    </xf>
    <xf borderId="32" fillId="0" fontId="4" numFmtId="0" xfId="0" applyAlignment="1" applyBorder="1" applyFont="1">
      <alignment horizontal="center" readingOrder="0" vertical="center"/>
    </xf>
    <xf borderId="20" fillId="0" fontId="17" numFmtId="0" xfId="0" applyAlignment="1" applyBorder="1" applyFont="1">
      <alignment vertical="center"/>
    </xf>
    <xf borderId="34" fillId="4" fontId="17" numFmtId="3" xfId="0" applyAlignment="1" applyBorder="1" applyFont="1" applyNumberFormat="1">
      <alignment vertical="center"/>
    </xf>
    <xf borderId="35" fillId="0" fontId="2" numFmtId="0" xfId="0" applyBorder="1" applyFont="1"/>
    <xf borderId="34" fillId="0" fontId="17" numFmtId="165" xfId="0" applyAlignment="1" applyBorder="1" applyFont="1" applyNumberFormat="1">
      <alignment vertical="center"/>
    </xf>
    <xf borderId="23" fillId="0" fontId="17" numFmtId="165" xfId="0" applyAlignment="1" applyBorder="1" applyFont="1" applyNumberFormat="1">
      <alignment vertical="center"/>
    </xf>
    <xf borderId="0" fillId="0" fontId="17" numFmtId="0" xfId="0" applyAlignment="1" applyFont="1">
      <alignment vertical="center"/>
    </xf>
    <xf borderId="0" fillId="0" fontId="12" numFmtId="0" xfId="0" applyAlignment="1" applyFont="1">
      <alignment vertical="center"/>
    </xf>
    <xf borderId="0" fillId="0" fontId="4" numFmtId="0" xfId="0" applyAlignment="1" applyFont="1">
      <alignment readingOrder="0" shrinkToFit="0" vertical="center" wrapText="1"/>
    </xf>
    <xf borderId="0" fillId="0" fontId="29" numFmtId="0" xfId="0" applyAlignment="1" applyFont="1">
      <alignment vertical="center"/>
    </xf>
    <xf borderId="0" fillId="0" fontId="3" numFmtId="0" xfId="0" applyAlignment="1" applyFont="1">
      <alignment vertical="center"/>
    </xf>
    <xf borderId="21" fillId="0" fontId="13" numFmtId="165" xfId="0" applyAlignment="1" applyBorder="1" applyFont="1" applyNumberFormat="1">
      <alignment horizontal="right" readingOrder="0" shrinkToFit="0" vertical="center" wrapText="1"/>
    </xf>
  </cellXfs>
  <cellStyles count="1">
    <cellStyle xfId="0" name="Normal" builtinId="0"/>
  </cellStyles>
  <dxfs count="3">
    <dxf>
      <font>
        <b/>
        <color rgb="FFFF0000"/>
      </font>
      <fill>
        <patternFill patternType="solid">
          <fgColor rgb="FFFFFFFF"/>
          <bgColor rgb="FFFFFFFF"/>
        </patternFill>
      </fill>
      <border/>
    </dxf>
    <dxf>
      <font>
        <b/>
        <color rgb="FF000000"/>
      </font>
      <fill>
        <patternFill patternType="solid">
          <fgColor rgb="FFF4CCCC"/>
          <bgColor rgb="FFF4CCCC"/>
        </patternFill>
      </fill>
      <border/>
    </dxf>
    <dxf>
      <font/>
      <fill>
        <patternFill patternType="solid">
          <fgColor rgb="FFF4CCCC"/>
          <bgColor rgb="FFF4CCCC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5.71"/>
    <col customWidth="1" min="2" max="2" width="50.14"/>
    <col customWidth="1" min="3" max="8" width="10.14"/>
    <col customWidth="1" min="9" max="9" width="17.29"/>
    <col customWidth="1" min="10" max="10" width="48.14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3"/>
      <c r="J1" s="4"/>
    </row>
    <row r="2">
      <c r="A2" s="5"/>
      <c r="B2" s="5"/>
      <c r="C2" s="5"/>
      <c r="D2" s="5"/>
      <c r="E2" s="5"/>
      <c r="F2" s="5"/>
      <c r="G2" s="5"/>
      <c r="H2" s="5"/>
      <c r="I2" s="6"/>
      <c r="J2" s="7"/>
    </row>
    <row r="3">
      <c r="A3" s="8" t="s">
        <v>1</v>
      </c>
      <c r="B3" s="2"/>
      <c r="C3" s="2"/>
      <c r="D3" s="2"/>
      <c r="E3" s="2"/>
      <c r="F3" s="2"/>
      <c r="G3" s="2"/>
      <c r="H3" s="2"/>
      <c r="I3" s="3"/>
      <c r="J3" s="4"/>
    </row>
    <row r="4" ht="27.75" customHeight="1">
      <c r="A4" s="5"/>
      <c r="B4" s="5"/>
      <c r="C4" s="5"/>
      <c r="D4" s="5"/>
      <c r="E4" s="9"/>
      <c r="F4" s="9"/>
      <c r="G4" s="9"/>
      <c r="H4" s="9"/>
      <c r="I4" s="10"/>
      <c r="J4" s="7"/>
    </row>
    <row r="5">
      <c r="A5" s="11" t="s">
        <v>2</v>
      </c>
      <c r="B5" s="2"/>
      <c r="C5" s="2"/>
      <c r="D5" s="2"/>
      <c r="E5" s="2"/>
      <c r="F5" s="2"/>
      <c r="G5" s="2"/>
      <c r="H5" s="2"/>
      <c r="I5" s="3"/>
      <c r="J5" s="12"/>
    </row>
    <row r="6">
      <c r="A6" s="5"/>
      <c r="B6" s="5"/>
      <c r="C6" s="5"/>
      <c r="D6" s="5"/>
      <c r="E6" s="5"/>
      <c r="F6" s="5"/>
      <c r="G6" s="5"/>
      <c r="H6" s="5"/>
      <c r="I6" s="6"/>
      <c r="J6" s="7"/>
    </row>
    <row r="7">
      <c r="A7" s="13" t="s">
        <v>3</v>
      </c>
      <c r="B7" s="14"/>
      <c r="C7" s="14"/>
      <c r="D7" s="14"/>
      <c r="E7" s="14"/>
      <c r="F7" s="14"/>
      <c r="G7" s="14"/>
      <c r="H7" s="14"/>
      <c r="I7" s="15"/>
      <c r="J7" s="7"/>
    </row>
    <row r="8" ht="15.75" customHeight="1">
      <c r="A8" s="5"/>
      <c r="B8" s="5"/>
      <c r="C8" s="5"/>
      <c r="D8" s="5"/>
      <c r="E8" s="5"/>
      <c r="F8" s="5"/>
      <c r="G8" s="5"/>
      <c r="H8" s="5"/>
      <c r="I8" s="6"/>
      <c r="J8" s="7"/>
    </row>
    <row r="9" ht="15.75" customHeight="1">
      <c r="A9" s="5"/>
      <c r="B9" s="5"/>
      <c r="C9" s="5"/>
      <c r="D9" s="5"/>
      <c r="E9" s="5"/>
      <c r="F9" s="5"/>
      <c r="G9" s="5"/>
      <c r="H9" s="5"/>
      <c r="I9" s="6"/>
      <c r="J9" s="7"/>
    </row>
    <row r="10">
      <c r="A10" s="16" t="s">
        <v>4</v>
      </c>
      <c r="B10" s="17"/>
      <c r="C10" s="17"/>
      <c r="D10" s="17"/>
      <c r="E10" s="5"/>
      <c r="F10" s="5"/>
      <c r="G10" s="5"/>
      <c r="H10" s="5"/>
      <c r="I10" s="6"/>
      <c r="J10" s="7"/>
    </row>
    <row r="11">
      <c r="A11" s="5"/>
      <c r="B11" s="5"/>
      <c r="C11" s="5"/>
      <c r="D11" s="5"/>
      <c r="E11" s="5"/>
      <c r="F11" s="5"/>
      <c r="G11" s="5"/>
      <c r="H11" s="5"/>
      <c r="I11" s="6"/>
      <c r="J11" s="7"/>
    </row>
    <row r="12">
      <c r="A12" s="5"/>
      <c r="B12" s="18" t="s">
        <v>5</v>
      </c>
      <c r="C12" s="19" t="s">
        <v>6</v>
      </c>
      <c r="D12" s="20"/>
      <c r="E12" s="19" t="s">
        <v>7</v>
      </c>
      <c r="F12" s="20"/>
      <c r="G12" s="19" t="s">
        <v>8</v>
      </c>
      <c r="H12" s="20"/>
      <c r="I12" s="21" t="s">
        <v>9</v>
      </c>
      <c r="J12" s="5"/>
    </row>
    <row r="13">
      <c r="A13" s="22"/>
      <c r="B13" s="23"/>
      <c r="C13" s="24"/>
      <c r="D13" s="25"/>
      <c r="E13" s="26"/>
      <c r="F13" s="27"/>
      <c r="G13" s="28"/>
      <c r="H13" s="29"/>
      <c r="I13" s="30"/>
      <c r="J13" s="31"/>
    </row>
    <row r="14">
      <c r="A14" s="22"/>
      <c r="B14" s="32" t="str">
        <f>A7</f>
        <v>LOTE 1 - Red asistencial, excepto hospitales</v>
      </c>
      <c r="C14" s="33"/>
      <c r="D14" s="34"/>
      <c r="E14" s="35"/>
      <c r="F14" s="36"/>
      <c r="G14" s="37"/>
      <c r="H14" s="38"/>
      <c r="I14" s="39"/>
      <c r="J14" s="31"/>
    </row>
    <row r="15">
      <c r="A15" s="22"/>
      <c r="B15" s="40" t="s">
        <v>10</v>
      </c>
      <c r="C15" s="41">
        <v>160.0</v>
      </c>
      <c r="D15" s="42" t="s">
        <v>11</v>
      </c>
      <c r="E15" s="43">
        <v>165.0</v>
      </c>
      <c r="F15" s="44" t="s">
        <v>12</v>
      </c>
      <c r="G15" s="45"/>
      <c r="H15" s="46" t="s">
        <v>11</v>
      </c>
      <c r="I15" s="39" t="str">
        <f>IF(G15&gt;C15,"ERROR", IF(G15&lt;=0,"",(E15*G15)))</f>
        <v/>
      </c>
      <c r="J15" s="31" t="str">
        <f>IF(C15&lt;=0,"", IF(G15&lt;=0,"INDICAR PRECIO OFERTADO",IF(G15&gt;C15,"PRECIO SUPERIOR AL PRESUPUESTO BASE","")))</f>
        <v>INDICAR PRECIO OFERTADO</v>
      </c>
    </row>
    <row r="16">
      <c r="A16" s="22"/>
      <c r="B16" s="47"/>
      <c r="C16" s="48"/>
      <c r="D16" s="49"/>
      <c r="E16" s="50"/>
      <c r="F16" s="51"/>
      <c r="G16" s="52"/>
      <c r="H16" s="53"/>
      <c r="I16" s="54"/>
      <c r="J16" s="31"/>
    </row>
    <row r="17" ht="15.0" customHeight="1">
      <c r="A17" s="55"/>
      <c r="B17" s="56"/>
      <c r="C17" s="57"/>
      <c r="D17" s="58"/>
      <c r="E17" s="59"/>
      <c r="F17" s="59"/>
      <c r="G17" s="59"/>
      <c r="H17" s="59"/>
      <c r="I17" s="60"/>
      <c r="J17" s="61"/>
    </row>
    <row r="18">
      <c r="A18" s="16" t="s">
        <v>13</v>
      </c>
      <c r="B18" s="17"/>
      <c r="C18" s="17"/>
      <c r="D18" s="17"/>
      <c r="E18" s="5"/>
      <c r="F18" s="5"/>
      <c r="G18" s="5"/>
      <c r="H18" s="5"/>
      <c r="I18" s="6"/>
      <c r="J18" s="7"/>
    </row>
    <row r="19">
      <c r="A19" s="5"/>
      <c r="B19" s="5"/>
      <c r="C19" s="5"/>
      <c r="D19" s="5"/>
      <c r="E19" s="5"/>
      <c r="F19" s="5"/>
      <c r="G19" s="5"/>
      <c r="H19" s="5"/>
      <c r="I19" s="6"/>
      <c r="J19" s="7"/>
    </row>
    <row r="20">
      <c r="A20" s="5"/>
      <c r="B20" s="18" t="s">
        <v>5</v>
      </c>
      <c r="C20" s="19" t="s">
        <v>6</v>
      </c>
      <c r="D20" s="20"/>
      <c r="E20" s="19" t="s">
        <v>14</v>
      </c>
      <c r="F20" s="20"/>
      <c r="G20" s="19" t="s">
        <v>8</v>
      </c>
      <c r="H20" s="20"/>
      <c r="I20" s="21" t="s">
        <v>15</v>
      </c>
      <c r="J20" s="5"/>
    </row>
    <row r="21">
      <c r="A21" s="22"/>
      <c r="B21" s="23"/>
      <c r="C21" s="24"/>
      <c r="D21" s="25"/>
      <c r="E21" s="26"/>
      <c r="F21" s="27"/>
      <c r="G21" s="62"/>
      <c r="H21" s="29"/>
      <c r="I21" s="30"/>
      <c r="J21" s="31"/>
    </row>
    <row r="22">
      <c r="A22" s="22"/>
      <c r="B22" s="32" t="str">
        <f>A7</f>
        <v>LOTE 1 - Red asistencial, excepto hospitales</v>
      </c>
      <c r="C22" s="33"/>
      <c r="D22" s="34"/>
      <c r="E22" s="35"/>
      <c r="F22" s="36"/>
      <c r="G22" s="63"/>
      <c r="H22" s="38"/>
      <c r="I22" s="39"/>
      <c r="J22" s="31"/>
    </row>
    <row r="23">
      <c r="A23" s="22"/>
      <c r="B23" s="64" t="s">
        <v>16</v>
      </c>
      <c r="C23" s="41">
        <v>120.0</v>
      </c>
      <c r="D23" s="42" t="s">
        <v>17</v>
      </c>
      <c r="E23" s="43">
        <v>24.0</v>
      </c>
      <c r="F23" s="65" t="s">
        <v>18</v>
      </c>
      <c r="G23" s="66">
        <v>110.0</v>
      </c>
      <c r="H23" s="46" t="s">
        <v>17</v>
      </c>
      <c r="I23" s="39">
        <f t="shared" ref="I23:I29" si="1">IF(G23&gt;C23,"ERROR", IF(G23&lt;=0,"",(E23*G23)))</f>
        <v>2640</v>
      </c>
      <c r="J23" s="31" t="str">
        <f t="shared" ref="J23:J30" si="2">IF(C23&lt;=0,"", IF(G23&lt;=0,"INDICAR PRECIO OFERTADO",IF(G23&gt;C23,"PRECIO SUPERIOR AL PRESUPUESTO BASE","")))</f>
        <v/>
      </c>
    </row>
    <row r="24">
      <c r="A24" s="22"/>
      <c r="B24" s="64" t="s">
        <v>19</v>
      </c>
      <c r="C24" s="41">
        <v>150.0</v>
      </c>
      <c r="D24" s="42" t="s">
        <v>17</v>
      </c>
      <c r="E24" s="43">
        <v>71.0</v>
      </c>
      <c r="F24" s="65" t="s">
        <v>18</v>
      </c>
      <c r="G24" s="66"/>
      <c r="H24" s="46" t="s">
        <v>17</v>
      </c>
      <c r="I24" s="39" t="str">
        <f t="shared" si="1"/>
        <v/>
      </c>
      <c r="J24" s="31" t="str">
        <f t="shared" si="2"/>
        <v>INDICAR PRECIO OFERTADO</v>
      </c>
    </row>
    <row r="25">
      <c r="A25" s="22"/>
      <c r="B25" s="64" t="s">
        <v>20</v>
      </c>
      <c r="C25" s="41">
        <v>180.0</v>
      </c>
      <c r="D25" s="42" t="s">
        <v>17</v>
      </c>
      <c r="E25" s="43">
        <v>31.0</v>
      </c>
      <c r="F25" s="65" t="s">
        <v>18</v>
      </c>
      <c r="G25" s="66"/>
      <c r="H25" s="46" t="s">
        <v>17</v>
      </c>
      <c r="I25" s="39" t="str">
        <f t="shared" si="1"/>
        <v/>
      </c>
      <c r="J25" s="31" t="str">
        <f t="shared" si="2"/>
        <v>INDICAR PRECIO OFERTADO</v>
      </c>
    </row>
    <row r="26">
      <c r="A26" s="22"/>
      <c r="B26" s="64" t="s">
        <v>21</v>
      </c>
      <c r="C26" s="41">
        <v>220.0</v>
      </c>
      <c r="D26" s="42" t="s">
        <v>17</v>
      </c>
      <c r="E26" s="43">
        <v>23.0</v>
      </c>
      <c r="F26" s="65" t="s">
        <v>18</v>
      </c>
      <c r="G26" s="66"/>
      <c r="H26" s="46" t="s">
        <v>17</v>
      </c>
      <c r="I26" s="39" t="str">
        <f t="shared" si="1"/>
        <v/>
      </c>
      <c r="J26" s="31" t="str">
        <f t="shared" si="2"/>
        <v>INDICAR PRECIO OFERTADO</v>
      </c>
    </row>
    <row r="27">
      <c r="A27" s="22"/>
      <c r="B27" s="67" t="s">
        <v>22</v>
      </c>
      <c r="C27" s="41">
        <v>320.0</v>
      </c>
      <c r="D27" s="42" t="s">
        <v>17</v>
      </c>
      <c r="E27" s="43">
        <v>16.0</v>
      </c>
      <c r="F27" s="65" t="s">
        <v>18</v>
      </c>
      <c r="G27" s="66"/>
      <c r="H27" s="46" t="s">
        <v>17</v>
      </c>
      <c r="I27" s="39" t="str">
        <f t="shared" si="1"/>
        <v/>
      </c>
      <c r="J27" s="31" t="str">
        <f t="shared" si="2"/>
        <v>INDICAR PRECIO OFERTADO</v>
      </c>
    </row>
    <row r="28">
      <c r="A28" s="22"/>
      <c r="B28" s="64" t="s">
        <v>23</v>
      </c>
      <c r="C28" s="41">
        <v>60.0</v>
      </c>
      <c r="D28" s="42" t="s">
        <v>17</v>
      </c>
      <c r="E28" s="43">
        <v>16.0</v>
      </c>
      <c r="F28" s="65" t="s">
        <v>18</v>
      </c>
      <c r="G28" s="66"/>
      <c r="H28" s="46" t="s">
        <v>17</v>
      </c>
      <c r="I28" s="39" t="str">
        <f t="shared" si="1"/>
        <v/>
      </c>
      <c r="J28" s="31" t="str">
        <f t="shared" si="2"/>
        <v>INDICAR PRECIO OFERTADO</v>
      </c>
    </row>
    <row r="29">
      <c r="A29" s="22"/>
      <c r="B29" s="64" t="s">
        <v>24</v>
      </c>
      <c r="C29" s="41">
        <v>150.0</v>
      </c>
      <c r="D29" s="42" t="s">
        <v>17</v>
      </c>
      <c r="E29" s="43">
        <v>4.0</v>
      </c>
      <c r="F29" s="65" t="s">
        <v>18</v>
      </c>
      <c r="G29" s="66"/>
      <c r="H29" s="46" t="s">
        <v>17</v>
      </c>
      <c r="I29" s="39" t="str">
        <f t="shared" si="1"/>
        <v/>
      </c>
      <c r="J29" s="31" t="str">
        <f t="shared" si="2"/>
        <v>INDICAR PRECIO OFERTADO</v>
      </c>
    </row>
    <row r="30">
      <c r="A30" s="22"/>
      <c r="B30" s="64" t="s">
        <v>25</v>
      </c>
      <c r="C30" s="68"/>
      <c r="D30" s="42"/>
      <c r="E30" s="69"/>
      <c r="F30" s="65"/>
      <c r="G30" s="70"/>
      <c r="H30" s="46"/>
      <c r="I30" s="71">
        <v>2985.0</v>
      </c>
      <c r="J30" s="31" t="str">
        <f t="shared" si="2"/>
        <v/>
      </c>
    </row>
    <row r="31">
      <c r="A31" s="22"/>
      <c r="B31" s="47"/>
      <c r="C31" s="48"/>
      <c r="D31" s="49"/>
      <c r="E31" s="50"/>
      <c r="F31" s="51"/>
      <c r="G31" s="72"/>
      <c r="H31" s="53"/>
      <c r="I31" s="54"/>
      <c r="J31" s="31"/>
    </row>
    <row r="32" ht="15.0" customHeight="1">
      <c r="A32" s="55"/>
      <c r="B32" s="56"/>
      <c r="C32" s="57"/>
      <c r="D32" s="58"/>
      <c r="E32" s="59"/>
      <c r="F32" s="59"/>
      <c r="G32" s="59"/>
      <c r="H32" s="59"/>
      <c r="I32" s="60"/>
      <c r="J32" s="61"/>
    </row>
    <row r="33">
      <c r="A33" s="16" t="s">
        <v>26</v>
      </c>
      <c r="B33" s="17"/>
      <c r="C33" s="17"/>
      <c r="D33" s="17"/>
      <c r="E33" s="5"/>
      <c r="F33" s="5"/>
      <c r="G33" s="5"/>
      <c r="H33" s="5"/>
      <c r="I33" s="6"/>
      <c r="J33" s="7"/>
    </row>
    <row r="34">
      <c r="A34" s="5"/>
      <c r="B34" s="5"/>
      <c r="C34" s="5"/>
      <c r="D34" s="5"/>
      <c r="E34" s="5"/>
      <c r="F34" s="5"/>
      <c r="G34" s="5"/>
      <c r="H34" s="5"/>
      <c r="I34" s="6"/>
      <c r="J34" s="7"/>
    </row>
    <row r="35">
      <c r="A35" s="5"/>
      <c r="B35" s="18" t="s">
        <v>5</v>
      </c>
      <c r="C35" s="19" t="s">
        <v>6</v>
      </c>
      <c r="D35" s="20"/>
      <c r="E35" s="19" t="s">
        <v>14</v>
      </c>
      <c r="F35" s="20"/>
      <c r="G35" s="19" t="s">
        <v>8</v>
      </c>
      <c r="H35" s="20"/>
      <c r="I35" s="21" t="s">
        <v>15</v>
      </c>
      <c r="J35" s="5"/>
    </row>
    <row r="36">
      <c r="A36" s="22"/>
      <c r="B36" s="23"/>
      <c r="C36" s="24"/>
      <c r="D36" s="25"/>
      <c r="E36" s="26"/>
      <c r="F36" s="27"/>
      <c r="G36" s="62"/>
      <c r="H36" s="29"/>
      <c r="I36" s="30"/>
      <c r="J36" s="31"/>
    </row>
    <row r="37">
      <c r="A37" s="22"/>
      <c r="B37" s="32" t="str">
        <f>A7</f>
        <v>LOTE 1 - Red asistencial, excepto hospitales</v>
      </c>
      <c r="C37" s="33"/>
      <c r="D37" s="34"/>
      <c r="E37" s="35"/>
      <c r="F37" s="36"/>
      <c r="G37" s="63"/>
      <c r="H37" s="38"/>
      <c r="I37" s="39"/>
      <c r="J37" s="31"/>
    </row>
    <row r="38">
      <c r="A38" s="22"/>
      <c r="B38" s="64" t="s">
        <v>27</v>
      </c>
      <c r="C38" s="68">
        <v>30.0</v>
      </c>
      <c r="D38" s="42" t="s">
        <v>28</v>
      </c>
      <c r="E38" s="43">
        <v>3678.0</v>
      </c>
      <c r="F38" s="65" t="s">
        <v>29</v>
      </c>
      <c r="G38" s="45"/>
      <c r="H38" s="46" t="s">
        <v>28</v>
      </c>
      <c r="I38" s="39" t="str">
        <f t="shared" ref="I38:I40" si="3">IF(G38&gt;C38,"ERROR", IF(G38&lt;=0,"",(E38*G38)))</f>
        <v/>
      </c>
      <c r="J38" s="31" t="str">
        <f t="shared" ref="J38:J40" si="4">IF(C38&lt;=0,"", IF(G38&lt;=0,"INDICAR PRECIO OFERTADO",IF(G38&gt;C38,"PRECIO SUPERIOR AL PRESUPUESTO BASE","")))</f>
        <v>INDICAR PRECIO OFERTADO</v>
      </c>
    </row>
    <row r="39">
      <c r="A39" s="22"/>
      <c r="B39" s="64" t="s">
        <v>30</v>
      </c>
      <c r="C39" s="68">
        <v>20.0</v>
      </c>
      <c r="D39" s="42" t="s">
        <v>28</v>
      </c>
      <c r="E39" s="43">
        <v>330.0</v>
      </c>
      <c r="F39" s="65" t="s">
        <v>29</v>
      </c>
      <c r="G39" s="45"/>
      <c r="H39" s="46" t="s">
        <v>28</v>
      </c>
      <c r="I39" s="39" t="str">
        <f t="shared" si="3"/>
        <v/>
      </c>
      <c r="J39" s="31" t="str">
        <f t="shared" si="4"/>
        <v>INDICAR PRECIO OFERTADO</v>
      </c>
    </row>
    <row r="40">
      <c r="A40" s="22"/>
      <c r="B40" s="64" t="s">
        <v>31</v>
      </c>
      <c r="C40" s="41">
        <v>20.0</v>
      </c>
      <c r="D40" s="42" t="s">
        <v>28</v>
      </c>
      <c r="E40" s="43">
        <v>330.0</v>
      </c>
      <c r="F40" s="65" t="s">
        <v>29</v>
      </c>
      <c r="G40" s="45"/>
      <c r="H40" s="46" t="s">
        <v>28</v>
      </c>
      <c r="I40" s="39" t="str">
        <f t="shared" si="3"/>
        <v/>
      </c>
      <c r="J40" s="31" t="str">
        <f t="shared" si="4"/>
        <v>INDICAR PRECIO OFERTADO</v>
      </c>
    </row>
    <row r="41">
      <c r="A41" s="22"/>
      <c r="B41" s="47"/>
      <c r="C41" s="48"/>
      <c r="D41" s="49"/>
      <c r="E41" s="50"/>
      <c r="F41" s="51"/>
      <c r="G41" s="72"/>
      <c r="H41" s="53"/>
      <c r="I41" s="54"/>
      <c r="J41" s="31"/>
    </row>
    <row r="42" ht="15.0" customHeight="1">
      <c r="A42" s="55"/>
      <c r="B42" s="56"/>
      <c r="C42" s="57"/>
      <c r="D42" s="58"/>
      <c r="E42" s="59"/>
      <c r="F42" s="59"/>
      <c r="G42" s="59"/>
      <c r="H42" s="59"/>
      <c r="I42" s="60"/>
      <c r="J42" s="61"/>
    </row>
    <row r="43">
      <c r="A43" s="16" t="s">
        <v>32</v>
      </c>
      <c r="B43" s="17"/>
      <c r="C43" s="17"/>
      <c r="D43" s="17"/>
      <c r="E43" s="5"/>
      <c r="F43" s="5"/>
      <c r="G43" s="5"/>
      <c r="H43" s="5"/>
      <c r="I43" s="6"/>
      <c r="J43" s="7"/>
    </row>
    <row r="44">
      <c r="A44" s="5"/>
      <c r="B44" s="5"/>
      <c r="C44" s="5"/>
      <c r="D44" s="5"/>
      <c r="E44" s="5"/>
      <c r="F44" s="5"/>
      <c r="G44" s="5"/>
      <c r="H44" s="5"/>
      <c r="I44" s="6"/>
      <c r="J44" s="7"/>
    </row>
    <row r="45">
      <c r="A45" s="5"/>
      <c r="B45" s="73" t="s">
        <v>5</v>
      </c>
      <c r="C45" s="19" t="s">
        <v>6</v>
      </c>
      <c r="D45" s="20"/>
      <c r="E45" s="19" t="s">
        <v>14</v>
      </c>
      <c r="F45" s="20"/>
      <c r="G45" s="19" t="s">
        <v>8</v>
      </c>
      <c r="H45" s="20"/>
      <c r="I45" s="21" t="s">
        <v>15</v>
      </c>
      <c r="J45" s="5"/>
    </row>
    <row r="46">
      <c r="A46" s="22"/>
      <c r="B46" s="23"/>
      <c r="C46" s="24"/>
      <c r="D46" s="25"/>
      <c r="E46" s="26"/>
      <c r="F46" s="27"/>
      <c r="G46" s="62"/>
      <c r="H46" s="29"/>
      <c r="I46" s="30"/>
      <c r="J46" s="31"/>
    </row>
    <row r="47">
      <c r="A47" s="22"/>
      <c r="B47" s="32" t="str">
        <f>A7</f>
        <v>LOTE 1 - Red asistencial, excepto hospitales</v>
      </c>
      <c r="C47" s="33"/>
      <c r="D47" s="34"/>
      <c r="E47" s="35"/>
      <c r="F47" s="36"/>
      <c r="G47" s="63"/>
      <c r="H47" s="38"/>
      <c r="I47" s="39"/>
      <c r="J47" s="31"/>
    </row>
    <row r="48">
      <c r="A48" s="22"/>
      <c r="B48" s="64" t="s">
        <v>33</v>
      </c>
      <c r="C48" s="68">
        <v>60.0</v>
      </c>
      <c r="D48" s="42" t="s">
        <v>17</v>
      </c>
      <c r="E48" s="43">
        <v>106.0</v>
      </c>
      <c r="F48" s="65" t="s">
        <v>18</v>
      </c>
      <c r="G48" s="74"/>
      <c r="H48" s="46" t="s">
        <v>17</v>
      </c>
      <c r="I48" s="39" t="str">
        <f t="shared" ref="I48:I53" si="5">IF(G48&gt;C48,"ERROR", IF(G48&lt;=0,"",(E48*G48)))</f>
        <v/>
      </c>
      <c r="J48" s="31" t="str">
        <f t="shared" ref="J48:J53" si="6">IF(C48&lt;=0,"", IF(G48&lt;=0,"INDICAR PRECIO OFERTADO",IF(G48&gt;C48,"PRECIO SUPERIOR AL PRESUPUESTO BASE","")))</f>
        <v>INDICAR PRECIO OFERTADO</v>
      </c>
    </row>
    <row r="49">
      <c r="A49" s="22"/>
      <c r="B49" s="64" t="s">
        <v>34</v>
      </c>
      <c r="C49" s="41">
        <v>70.0</v>
      </c>
      <c r="D49" s="42" t="s">
        <v>17</v>
      </c>
      <c r="E49" s="43">
        <v>312.0</v>
      </c>
      <c r="F49" s="65" t="s">
        <v>18</v>
      </c>
      <c r="G49" s="66"/>
      <c r="H49" s="46" t="s">
        <v>17</v>
      </c>
      <c r="I49" s="39" t="str">
        <f t="shared" si="5"/>
        <v/>
      </c>
      <c r="J49" s="31" t="str">
        <f t="shared" si="6"/>
        <v>INDICAR PRECIO OFERTADO</v>
      </c>
    </row>
    <row r="50">
      <c r="A50" s="22"/>
      <c r="B50" s="64" t="s">
        <v>35</v>
      </c>
      <c r="C50" s="41">
        <v>80.0</v>
      </c>
      <c r="D50" s="42" t="s">
        <v>17</v>
      </c>
      <c r="E50" s="43">
        <v>136.0</v>
      </c>
      <c r="F50" s="65" t="s">
        <v>18</v>
      </c>
      <c r="G50" s="66"/>
      <c r="H50" s="46" t="s">
        <v>17</v>
      </c>
      <c r="I50" s="39" t="str">
        <f t="shared" si="5"/>
        <v/>
      </c>
      <c r="J50" s="31" t="str">
        <f t="shared" si="6"/>
        <v>INDICAR PRECIO OFERTADO</v>
      </c>
    </row>
    <row r="51">
      <c r="A51" s="22"/>
      <c r="B51" s="64" t="s">
        <v>36</v>
      </c>
      <c r="C51" s="41">
        <v>110.0</v>
      </c>
      <c r="D51" s="42" t="s">
        <v>17</v>
      </c>
      <c r="E51" s="43">
        <v>101.0</v>
      </c>
      <c r="F51" s="65" t="s">
        <v>18</v>
      </c>
      <c r="G51" s="66"/>
      <c r="H51" s="46" t="s">
        <v>17</v>
      </c>
      <c r="I51" s="39" t="str">
        <f t="shared" si="5"/>
        <v/>
      </c>
      <c r="J51" s="31" t="str">
        <f t="shared" si="6"/>
        <v>INDICAR PRECIO OFERTADO</v>
      </c>
    </row>
    <row r="52">
      <c r="A52" s="22"/>
      <c r="B52" s="67" t="s">
        <v>37</v>
      </c>
      <c r="C52" s="41">
        <v>200.0</v>
      </c>
      <c r="D52" s="42" t="s">
        <v>17</v>
      </c>
      <c r="E52" s="43">
        <v>70.0</v>
      </c>
      <c r="F52" s="65" t="s">
        <v>18</v>
      </c>
      <c r="G52" s="66"/>
      <c r="H52" s="46" t="s">
        <v>17</v>
      </c>
      <c r="I52" s="39" t="str">
        <f t="shared" si="5"/>
        <v/>
      </c>
      <c r="J52" s="31" t="str">
        <f t="shared" si="6"/>
        <v>INDICAR PRECIO OFERTADO</v>
      </c>
    </row>
    <row r="53">
      <c r="A53" s="22"/>
      <c r="B53" s="67" t="s">
        <v>38</v>
      </c>
      <c r="C53" s="41">
        <v>100.0</v>
      </c>
      <c r="D53" s="75" t="s">
        <v>39</v>
      </c>
      <c r="E53" s="43">
        <v>65.0</v>
      </c>
      <c r="F53" s="44" t="s">
        <v>40</v>
      </c>
      <c r="G53" s="66"/>
      <c r="H53" s="76" t="s">
        <v>39</v>
      </c>
      <c r="I53" s="39" t="str">
        <f t="shared" si="5"/>
        <v/>
      </c>
      <c r="J53" s="31" t="str">
        <f t="shared" si="6"/>
        <v>INDICAR PRECIO OFERTADO</v>
      </c>
    </row>
    <row r="54">
      <c r="A54" s="22"/>
      <c r="B54" s="47"/>
      <c r="C54" s="48"/>
      <c r="D54" s="49"/>
      <c r="E54" s="50"/>
      <c r="F54" s="51"/>
      <c r="G54" s="72"/>
      <c r="H54" s="53"/>
      <c r="I54" s="54"/>
      <c r="J54" s="31"/>
    </row>
    <row r="55">
      <c r="A55" s="55"/>
      <c r="B55" s="56"/>
      <c r="C55" s="57"/>
      <c r="D55" s="58"/>
      <c r="E55" s="59"/>
      <c r="F55" s="59"/>
      <c r="G55" s="59"/>
      <c r="H55" s="59"/>
      <c r="I55" s="60"/>
      <c r="J55" s="61"/>
    </row>
    <row r="56">
      <c r="A56" s="5"/>
      <c r="B56" s="5"/>
      <c r="C56" s="77"/>
      <c r="D56" s="77"/>
      <c r="E56" s="78"/>
      <c r="F56" s="78"/>
      <c r="G56" s="78"/>
      <c r="H56" s="79" t="s">
        <v>41</v>
      </c>
      <c r="I56" s="80">
        <f>IF(COUNTIF(I13:I54,"ERROR"),"ERROR",SUM(I46:I54,I36:I41,I21:I31,I13:I16))</f>
        <v>5625</v>
      </c>
      <c r="J56" s="77" t="str">
        <f>IF(COUNTIF(J13:J54,"INDICAR PRECIO OFERTADO"),"OFERTA INCOMPLETA. FALTA ALGUN PRECIO",IF(I56="ERROR","PRECIO SUPERIOR AL PRESUPUESTO BASE",""))</f>
        <v>OFERTA INCOMPLETA. FALTA ALGUN PRECIO</v>
      </c>
    </row>
    <row r="57">
      <c r="A57" s="5"/>
      <c r="B57" s="5"/>
      <c r="C57" s="77"/>
      <c r="D57" s="77"/>
      <c r="E57" s="78"/>
      <c r="F57" s="78"/>
      <c r="G57" s="78"/>
      <c r="H57" s="81" t="s">
        <v>42</v>
      </c>
      <c r="I57" s="82">
        <f>I56*21%</f>
        <v>1181.25</v>
      </c>
      <c r="J57" s="77"/>
    </row>
    <row r="58">
      <c r="A58" s="5"/>
      <c r="B58" s="5"/>
      <c r="C58" s="77"/>
      <c r="D58" s="77"/>
      <c r="E58" s="78"/>
      <c r="F58" s="78"/>
      <c r="G58" s="78"/>
      <c r="H58" s="79" t="s">
        <v>43</v>
      </c>
      <c r="I58" s="83">
        <f>I56+I57</f>
        <v>6806.25</v>
      </c>
      <c r="J58" s="77"/>
    </row>
    <row r="59">
      <c r="A59" s="84"/>
      <c r="B59" s="85"/>
      <c r="C59" s="84"/>
      <c r="D59" s="84"/>
      <c r="E59" s="84"/>
      <c r="F59" s="84"/>
      <c r="G59" s="84"/>
      <c r="H59" s="84"/>
      <c r="I59" s="86"/>
      <c r="J59" s="87"/>
    </row>
    <row r="60">
      <c r="A60" s="84"/>
      <c r="B60" s="85"/>
      <c r="C60" s="84"/>
      <c r="D60" s="84"/>
      <c r="E60" s="84"/>
      <c r="F60" s="84"/>
      <c r="G60" s="84"/>
      <c r="H60" s="84"/>
      <c r="I60" s="86"/>
      <c r="J60" s="87"/>
    </row>
    <row r="61">
      <c r="A61" s="88" t="s">
        <v>44</v>
      </c>
      <c r="B61" s="85"/>
      <c r="C61" s="84"/>
      <c r="D61" s="84"/>
      <c r="E61" s="84"/>
      <c r="F61" s="84"/>
      <c r="G61" s="84"/>
      <c r="H61" s="84"/>
      <c r="I61" s="86"/>
      <c r="J61" s="87"/>
    </row>
    <row r="62">
      <c r="A62" s="77"/>
      <c r="B62" s="5"/>
      <c r="C62" s="77"/>
      <c r="D62" s="77"/>
      <c r="E62" s="5"/>
      <c r="F62" s="5"/>
      <c r="G62" s="5"/>
      <c r="H62" s="5"/>
      <c r="I62" s="6"/>
      <c r="J62" s="7"/>
    </row>
    <row r="63">
      <c r="A63" s="5"/>
      <c r="B63" s="89" t="s">
        <v>45</v>
      </c>
      <c r="C63" s="90" t="s">
        <v>46</v>
      </c>
      <c r="D63" s="20"/>
      <c r="E63" s="91" t="s">
        <v>47</v>
      </c>
      <c r="F63" s="20"/>
      <c r="G63" s="90" t="s">
        <v>48</v>
      </c>
      <c r="H63" s="20"/>
      <c r="I63" s="92" t="s">
        <v>49</v>
      </c>
      <c r="J63" s="93"/>
    </row>
    <row r="64" ht="15.75" customHeight="1">
      <c r="A64" s="5"/>
      <c r="B64" s="94"/>
      <c r="C64" s="95"/>
      <c r="D64" s="96"/>
      <c r="E64" s="97"/>
      <c r="F64" s="96"/>
      <c r="G64" s="97"/>
      <c r="H64" s="96"/>
      <c r="I64" s="98"/>
      <c r="J64" s="99"/>
    </row>
    <row r="65" ht="15.75" customHeight="1">
      <c r="A65" s="5"/>
      <c r="B65" s="100" t="str">
        <f>B14</f>
        <v>LOTE 1 - Red asistencial, excepto hospitales</v>
      </c>
      <c r="C65" s="101"/>
      <c r="D65" s="102"/>
      <c r="E65" s="103"/>
      <c r="F65" s="104"/>
      <c r="G65" s="105"/>
      <c r="H65" s="104"/>
      <c r="I65" s="106"/>
      <c r="J65" s="107"/>
    </row>
    <row r="66">
      <c r="A66" s="5"/>
      <c r="B66" s="108" t="s">
        <v>50</v>
      </c>
      <c r="C66" s="101"/>
      <c r="D66" s="102"/>
      <c r="E66" s="109"/>
      <c r="F66" s="104"/>
      <c r="G66" s="105"/>
      <c r="H66" s="104"/>
      <c r="I66" s="106"/>
      <c r="J66" s="107"/>
    </row>
    <row r="67" ht="15.75" customHeight="1">
      <c r="A67" s="5"/>
      <c r="B67" s="67" t="s">
        <v>51</v>
      </c>
      <c r="C67" s="101"/>
      <c r="D67" s="102"/>
      <c r="E67" s="109">
        <v>4.0</v>
      </c>
      <c r="F67" s="104"/>
      <c r="G67" s="105">
        <f t="shared" ref="G67:G68" si="7">C67-E67</f>
        <v>-4</v>
      </c>
      <c r="H67" s="104"/>
      <c r="I67" s="106"/>
      <c r="J67" s="107" t="str">
        <f t="shared" ref="J67:J68" si="8">IF(C67="","INDICAR DATOS",IF(G67&lt;0,"NO CUMPLE SOLVENCIA",""))</f>
        <v>INDICAR DATOS</v>
      </c>
    </row>
    <row r="68" ht="15.75" customHeight="1">
      <c r="A68" s="5"/>
      <c r="B68" s="67" t="s">
        <v>52</v>
      </c>
      <c r="C68" s="101"/>
      <c r="D68" s="102"/>
      <c r="E68" s="109">
        <v>4.0</v>
      </c>
      <c r="F68" s="104"/>
      <c r="G68" s="105">
        <f t="shared" si="7"/>
        <v>-4</v>
      </c>
      <c r="H68" s="104"/>
      <c r="I68" s="106"/>
      <c r="J68" s="107" t="str">
        <f t="shared" si="8"/>
        <v>INDICAR DATOS</v>
      </c>
    </row>
    <row r="69">
      <c r="A69" s="5"/>
      <c r="B69" s="108" t="s">
        <v>53</v>
      </c>
      <c r="C69" s="101"/>
      <c r="D69" s="102"/>
      <c r="E69" s="109"/>
      <c r="F69" s="104"/>
      <c r="G69" s="105"/>
      <c r="H69" s="104"/>
      <c r="I69" s="106"/>
      <c r="J69" s="107"/>
    </row>
    <row r="70" ht="15.75" customHeight="1">
      <c r="A70" s="5"/>
      <c r="B70" s="67" t="s">
        <v>51</v>
      </c>
      <c r="C70" s="101"/>
      <c r="D70" s="102"/>
      <c r="E70" s="109">
        <v>5.0</v>
      </c>
      <c r="F70" s="104"/>
      <c r="G70" s="105">
        <f t="shared" ref="G70:G71" si="9">C70-E70</f>
        <v>-5</v>
      </c>
      <c r="H70" s="104"/>
      <c r="I70" s="106"/>
      <c r="J70" s="107" t="str">
        <f t="shared" ref="J70:J71" si="10">IF(C70="","INDICAR DATOS",IF(G70&lt;0,"NO CUMPLE SOLVENCIA",""))</f>
        <v>INDICAR DATOS</v>
      </c>
    </row>
    <row r="71">
      <c r="A71" s="5"/>
      <c r="B71" s="67" t="s">
        <v>52</v>
      </c>
      <c r="C71" s="101"/>
      <c r="D71" s="102"/>
      <c r="E71" s="109">
        <v>5.0</v>
      </c>
      <c r="F71" s="104"/>
      <c r="G71" s="105">
        <f t="shared" si="9"/>
        <v>-5</v>
      </c>
      <c r="H71" s="104"/>
      <c r="I71" s="106"/>
      <c r="J71" s="107" t="str">
        <f t="shared" si="10"/>
        <v>INDICAR DATOS</v>
      </c>
    </row>
    <row r="72" ht="15.75" customHeight="1">
      <c r="A72" s="5"/>
      <c r="B72" s="108" t="s">
        <v>54</v>
      </c>
      <c r="C72" s="101"/>
      <c r="D72" s="102"/>
      <c r="E72" s="109"/>
      <c r="F72" s="104"/>
      <c r="G72" s="105"/>
      <c r="H72" s="104"/>
      <c r="I72" s="106"/>
      <c r="J72" s="107"/>
    </row>
    <row r="73" ht="15.75" customHeight="1">
      <c r="A73" s="5"/>
      <c r="B73" s="67" t="s">
        <v>51</v>
      </c>
      <c r="C73" s="101"/>
      <c r="D73" s="102"/>
      <c r="E73" s="109">
        <v>5.0</v>
      </c>
      <c r="F73" s="104"/>
      <c r="G73" s="105">
        <f t="shared" ref="G73:G74" si="11">C73-E73</f>
        <v>-5</v>
      </c>
      <c r="H73" s="104"/>
      <c r="I73" s="106"/>
      <c r="J73" s="107" t="str">
        <f t="shared" ref="J73:J74" si="12">IF(C73="","INDICAR DATOS",IF(G73&lt;0,"NO CUMPLE SOLVENCIA",""))</f>
        <v>INDICAR DATOS</v>
      </c>
    </row>
    <row r="74">
      <c r="A74" s="5"/>
      <c r="B74" s="67" t="s">
        <v>52</v>
      </c>
      <c r="C74" s="101"/>
      <c r="D74" s="102"/>
      <c r="E74" s="109">
        <v>5.0</v>
      </c>
      <c r="F74" s="104"/>
      <c r="G74" s="105">
        <f t="shared" si="11"/>
        <v>-5</v>
      </c>
      <c r="H74" s="104"/>
      <c r="I74" s="106"/>
      <c r="J74" s="107" t="str">
        <f t="shared" si="12"/>
        <v>INDICAR DATOS</v>
      </c>
    </row>
    <row r="75">
      <c r="A75" s="5"/>
      <c r="B75" s="108" t="s">
        <v>55</v>
      </c>
      <c r="C75" s="101"/>
      <c r="D75" s="102"/>
      <c r="E75" s="109"/>
      <c r="F75" s="104"/>
      <c r="G75" s="105"/>
      <c r="H75" s="104"/>
      <c r="I75" s="106"/>
      <c r="J75" s="107"/>
    </row>
    <row r="76" ht="15.75" customHeight="1">
      <c r="A76" s="5"/>
      <c r="B76" s="67" t="s">
        <v>51</v>
      </c>
      <c r="C76" s="101"/>
      <c r="D76" s="102"/>
      <c r="E76" s="109">
        <v>5.0</v>
      </c>
      <c r="F76" s="104"/>
      <c r="G76" s="105">
        <f t="shared" ref="G76:G77" si="13">C76-E76</f>
        <v>-5</v>
      </c>
      <c r="H76" s="104"/>
      <c r="I76" s="106"/>
      <c r="J76" s="107" t="str">
        <f t="shared" ref="J76:J77" si="14">IF(C76="","INDICAR DATOS",IF(G76&lt;0,"NO CUMPLE SOLVENCIA",""))</f>
        <v>INDICAR DATOS</v>
      </c>
    </row>
    <row r="77">
      <c r="A77" s="5"/>
      <c r="B77" s="67" t="s">
        <v>52</v>
      </c>
      <c r="C77" s="101"/>
      <c r="D77" s="102"/>
      <c r="E77" s="109">
        <v>5.0</v>
      </c>
      <c r="F77" s="104"/>
      <c r="G77" s="105">
        <f t="shared" si="13"/>
        <v>-5</v>
      </c>
      <c r="H77" s="104"/>
      <c r="I77" s="106"/>
      <c r="J77" s="107" t="str">
        <f t="shared" si="14"/>
        <v>INDICAR DATOS</v>
      </c>
    </row>
    <row r="78" ht="15.75" customHeight="1">
      <c r="A78" s="5"/>
      <c r="B78" s="108" t="s">
        <v>56</v>
      </c>
      <c r="C78" s="101"/>
      <c r="D78" s="102"/>
      <c r="E78" s="109"/>
      <c r="F78" s="104"/>
      <c r="G78" s="105"/>
      <c r="H78" s="104"/>
      <c r="I78" s="106"/>
      <c r="J78" s="107"/>
    </row>
    <row r="79" ht="15.75" customHeight="1">
      <c r="A79" s="5"/>
      <c r="B79" s="67" t="s">
        <v>51</v>
      </c>
      <c r="C79" s="101"/>
      <c r="D79" s="102"/>
      <c r="E79" s="109">
        <v>3.0</v>
      </c>
      <c r="F79" s="104"/>
      <c r="G79" s="105">
        <f t="shared" ref="G79:G80" si="15">C79-E79</f>
        <v>-3</v>
      </c>
      <c r="H79" s="104"/>
      <c r="I79" s="106"/>
      <c r="J79" s="107" t="str">
        <f t="shared" ref="J79:J80" si="16">IF(C79="","INDICAR DATOS",IF(G79&lt;0,"NO CUMPLE SOLVENCIA",""))</f>
        <v>INDICAR DATOS</v>
      </c>
    </row>
    <row r="80">
      <c r="A80" s="5"/>
      <c r="B80" s="67" t="s">
        <v>52</v>
      </c>
      <c r="C80" s="101"/>
      <c r="D80" s="102"/>
      <c r="E80" s="109">
        <v>2.0</v>
      </c>
      <c r="F80" s="104"/>
      <c r="G80" s="105">
        <f t="shared" si="15"/>
        <v>-2</v>
      </c>
      <c r="H80" s="104"/>
      <c r="I80" s="106"/>
      <c r="J80" s="107" t="str">
        <f t="shared" si="16"/>
        <v>INDICAR DATOS</v>
      </c>
    </row>
    <row r="81" ht="15.75" customHeight="1">
      <c r="A81" s="5"/>
      <c r="B81" s="108" t="s">
        <v>57</v>
      </c>
      <c r="C81" s="101"/>
      <c r="D81" s="102"/>
      <c r="E81" s="109"/>
      <c r="F81" s="104"/>
      <c r="G81" s="105"/>
      <c r="H81" s="104"/>
      <c r="I81" s="106"/>
      <c r="J81" s="107"/>
    </row>
    <row r="82" ht="15.75" customHeight="1">
      <c r="A82" s="5"/>
      <c r="B82" s="67" t="s">
        <v>51</v>
      </c>
      <c r="C82" s="101"/>
      <c r="D82" s="102"/>
      <c r="E82" s="109">
        <v>3.0</v>
      </c>
      <c r="F82" s="104"/>
      <c r="G82" s="105">
        <f t="shared" ref="G82:G83" si="17">C82-E82</f>
        <v>-3</v>
      </c>
      <c r="H82" s="104"/>
      <c r="I82" s="106"/>
      <c r="J82" s="107" t="str">
        <f t="shared" ref="J82:J83" si="18">IF(C82="","INDICAR DATOS",IF(G82&lt;0,"NO CUMPLE SOLVENCIA",""))</f>
        <v>INDICAR DATOS</v>
      </c>
    </row>
    <row r="83" ht="15.75" customHeight="1">
      <c r="A83" s="5"/>
      <c r="B83" s="67" t="s">
        <v>52</v>
      </c>
      <c r="C83" s="101"/>
      <c r="D83" s="102"/>
      <c r="E83" s="109">
        <v>2.0</v>
      </c>
      <c r="F83" s="104"/>
      <c r="G83" s="105">
        <f t="shared" si="17"/>
        <v>-2</v>
      </c>
      <c r="H83" s="104"/>
      <c r="I83" s="106"/>
      <c r="J83" s="107" t="str">
        <f t="shared" si="18"/>
        <v>INDICAR DATOS</v>
      </c>
    </row>
    <row r="84" ht="15.75" customHeight="1">
      <c r="A84" s="5"/>
      <c r="B84" s="110"/>
      <c r="C84" s="111"/>
      <c r="D84" s="112"/>
      <c r="E84" s="113"/>
      <c r="F84" s="112"/>
      <c r="G84" s="113"/>
      <c r="H84" s="112"/>
      <c r="I84" s="114"/>
      <c r="J84" s="99"/>
    </row>
    <row r="85" ht="15.75" customHeight="1">
      <c r="A85" s="5"/>
      <c r="B85" s="115"/>
      <c r="C85" s="115"/>
      <c r="D85" s="115"/>
      <c r="E85" s="115"/>
      <c r="F85" s="115"/>
      <c r="G85" s="115"/>
      <c r="H85" s="115"/>
      <c r="I85" s="115"/>
      <c r="J85" s="116" t="str">
        <f>IF(COUNTIF(J64:J84,"INDICAR DATOS"),"OFERTA INCOMPLETA. FALTA ALGUN DATO",IF(COUNTIF(J64:J84,"NO CUMPLE SOLVENCIA"),"OFERTA NO VALIDA. NO CUMPLE SOLVENCIA",""))</f>
        <v>OFERTA INCOMPLETA. FALTA ALGUN DATO</v>
      </c>
    </row>
    <row r="86" ht="15.75" customHeight="1">
      <c r="A86" s="5"/>
      <c r="B86" s="5"/>
      <c r="C86" s="5"/>
      <c r="D86" s="5"/>
      <c r="E86" s="5"/>
      <c r="F86" s="5"/>
      <c r="G86" s="5"/>
      <c r="H86" s="5"/>
      <c r="I86" s="6"/>
      <c r="J86" s="7"/>
    </row>
    <row r="87">
      <c r="A87" s="5"/>
      <c r="B87" s="117" t="s">
        <v>58</v>
      </c>
      <c r="J87" s="7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6"/>
      <c r="J88" s="7"/>
    </row>
    <row r="89">
      <c r="A89" s="5"/>
      <c r="B89" s="117" t="s">
        <v>59</v>
      </c>
      <c r="J89" s="7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6"/>
      <c r="J90" s="7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6"/>
      <c r="J91" s="7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6"/>
      <c r="J92" s="7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6"/>
      <c r="J93" s="7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6"/>
      <c r="J94" s="7"/>
    </row>
    <row r="95">
      <c r="A95" s="5"/>
      <c r="B95" s="118" t="s">
        <v>60</v>
      </c>
      <c r="C95" s="5"/>
      <c r="D95" s="5"/>
      <c r="E95" s="5"/>
      <c r="F95" s="5"/>
      <c r="G95" s="5"/>
      <c r="H95" s="5"/>
      <c r="I95" s="6"/>
      <c r="J95" s="7"/>
    </row>
    <row r="96">
      <c r="A96" s="5"/>
      <c r="B96" s="118"/>
      <c r="C96" s="5"/>
      <c r="D96" s="5"/>
      <c r="E96" s="5"/>
      <c r="F96" s="5"/>
      <c r="G96" s="5"/>
      <c r="H96" s="5"/>
      <c r="I96" s="6"/>
      <c r="J96" s="7"/>
    </row>
    <row r="97" ht="54.75" customHeight="1">
      <c r="A97" s="5"/>
      <c r="B97" s="118"/>
      <c r="C97" s="5"/>
      <c r="D97" s="5"/>
      <c r="E97" s="5"/>
      <c r="F97" s="5"/>
      <c r="G97" s="5"/>
      <c r="H97" s="5"/>
      <c r="I97" s="6"/>
      <c r="J97" s="7"/>
    </row>
    <row r="98">
      <c r="A98" s="5"/>
      <c r="B98" s="119" t="s">
        <v>61</v>
      </c>
      <c r="C98" s="5"/>
      <c r="D98" s="5"/>
      <c r="E98" s="5"/>
      <c r="F98" s="5"/>
      <c r="G98" s="5"/>
      <c r="H98" s="5"/>
      <c r="I98" s="6"/>
      <c r="J98" s="7"/>
    </row>
    <row r="99">
      <c r="A99" s="5"/>
      <c r="B99" s="119" t="s">
        <v>62</v>
      </c>
      <c r="C99" s="5"/>
      <c r="D99" s="5"/>
      <c r="E99" s="5"/>
      <c r="F99" s="5"/>
      <c r="G99" s="5"/>
      <c r="H99" s="5"/>
      <c r="I99" s="6"/>
      <c r="J99" s="7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6"/>
      <c r="J100" s="7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6"/>
      <c r="J101" s="7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6"/>
      <c r="J102" s="7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6"/>
      <c r="J103" s="7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6"/>
      <c r="J104" s="7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6"/>
      <c r="J105" s="7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6"/>
      <c r="J106" s="7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6"/>
      <c r="J107" s="7"/>
    </row>
  </sheetData>
  <mergeCells count="84">
    <mergeCell ref="A1:I1"/>
    <mergeCell ref="A3:I3"/>
    <mergeCell ref="A5:I5"/>
    <mergeCell ref="A7:I7"/>
    <mergeCell ref="C12:D12"/>
    <mergeCell ref="E12:F12"/>
    <mergeCell ref="G12:H12"/>
    <mergeCell ref="E45:F45"/>
    <mergeCell ref="G45:H45"/>
    <mergeCell ref="C20:D20"/>
    <mergeCell ref="E20:F20"/>
    <mergeCell ref="G20:H20"/>
    <mergeCell ref="C35:D35"/>
    <mergeCell ref="E35:F35"/>
    <mergeCell ref="G35:H35"/>
    <mergeCell ref="C45:D45"/>
    <mergeCell ref="E65:F65"/>
    <mergeCell ref="G65:H65"/>
    <mergeCell ref="C63:D63"/>
    <mergeCell ref="E63:F63"/>
    <mergeCell ref="G63:H63"/>
    <mergeCell ref="C64:D64"/>
    <mergeCell ref="E64:F64"/>
    <mergeCell ref="G64:H64"/>
    <mergeCell ref="C65:D65"/>
    <mergeCell ref="E68:F68"/>
    <mergeCell ref="G68:H68"/>
    <mergeCell ref="C66:D66"/>
    <mergeCell ref="E66:F66"/>
    <mergeCell ref="G66:H66"/>
    <mergeCell ref="C67:D67"/>
    <mergeCell ref="E67:F67"/>
    <mergeCell ref="G67:H67"/>
    <mergeCell ref="C68:D68"/>
    <mergeCell ref="E80:F80"/>
    <mergeCell ref="G80:H80"/>
    <mergeCell ref="C78:D78"/>
    <mergeCell ref="E78:F78"/>
    <mergeCell ref="G78:H78"/>
    <mergeCell ref="C79:D79"/>
    <mergeCell ref="E79:F79"/>
    <mergeCell ref="G79:H79"/>
    <mergeCell ref="C80:D80"/>
    <mergeCell ref="E83:F83"/>
    <mergeCell ref="G83:H83"/>
    <mergeCell ref="B87:I87"/>
    <mergeCell ref="B89:I89"/>
    <mergeCell ref="C81:D81"/>
    <mergeCell ref="E81:F81"/>
    <mergeCell ref="G81:H81"/>
    <mergeCell ref="C82:D82"/>
    <mergeCell ref="E82:F82"/>
    <mergeCell ref="G82:H82"/>
    <mergeCell ref="C83:D83"/>
    <mergeCell ref="E71:F71"/>
    <mergeCell ref="G71:H71"/>
    <mergeCell ref="C69:D69"/>
    <mergeCell ref="E69:F69"/>
    <mergeCell ref="G69:H69"/>
    <mergeCell ref="C70:D70"/>
    <mergeCell ref="E70:F70"/>
    <mergeCell ref="G70:H70"/>
    <mergeCell ref="C71:D71"/>
    <mergeCell ref="E74:F74"/>
    <mergeCell ref="G74:H74"/>
    <mergeCell ref="C72:D72"/>
    <mergeCell ref="E72:F72"/>
    <mergeCell ref="G72:H72"/>
    <mergeCell ref="C73:D73"/>
    <mergeCell ref="E73:F73"/>
    <mergeCell ref="G73:H73"/>
    <mergeCell ref="C74:D74"/>
    <mergeCell ref="E77:F77"/>
    <mergeCell ref="G77:H77"/>
    <mergeCell ref="C75:D75"/>
    <mergeCell ref="E75:F75"/>
    <mergeCell ref="G75:H75"/>
    <mergeCell ref="C76:D76"/>
    <mergeCell ref="E76:F76"/>
    <mergeCell ref="G76:H76"/>
    <mergeCell ref="C77:D77"/>
    <mergeCell ref="C84:D84"/>
    <mergeCell ref="E84:F84"/>
    <mergeCell ref="G84:H84"/>
  </mergeCells>
  <conditionalFormatting sqref="I13:I17 I21:I32 I36:I42 I46:I56">
    <cfRule type="containsText" dxfId="0" priority="1" operator="containsText" text="ERROR">
      <formula>NOT(ISERROR(SEARCH(("ERROR"),(I13))))</formula>
    </cfRule>
  </conditionalFormatting>
  <conditionalFormatting sqref="J13:J84">
    <cfRule type="containsText" dxfId="1" priority="2" operator="containsText" text="SUPERIOR">
      <formula>NOT(ISERROR(SEARCH(("SUPERIOR"),(J13))))</formula>
    </cfRule>
  </conditionalFormatting>
  <conditionalFormatting sqref="J13:J85">
    <cfRule type="containsText" dxfId="1" priority="3" operator="containsText" text="INCOMPLETA">
      <formula>NOT(ISERROR(SEARCH(("INCOMPLETA"),(J13))))</formula>
    </cfRule>
  </conditionalFormatting>
  <conditionalFormatting sqref="J85">
    <cfRule type="containsText" dxfId="2" priority="4" operator="containsText" text="SOLVENCIA">
      <formula>NOT(ISERROR(SEARCH(("SOLVENCIA"),(J85))))</formula>
    </cfRule>
  </conditionalFormatting>
  <dataValidations>
    <dataValidation type="custom" allowBlank="1" showDropDown="1" showInputMessage="1" prompt="NÚMERO DE DECIMALES INCORRECTO" sqref="D15 H13:H15 E16:G16 D23:D30 H21:H30 E31:G31 D38:D40 H36:H40 E41:G41 D48:D53 H46:H53 E54:G54 E84 G84 I84">
      <formula1>D13*100=INT(D13*100)</formula1>
    </dataValidation>
  </dataValidations>
  <printOptions/>
  <pageMargins bottom="0.75" footer="0.0" header="0.0" left="0.7" right="0.7" top="0.75"/>
  <pageSetup fitToHeight="0"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5.71"/>
    <col customWidth="1" min="2" max="2" width="50.14"/>
    <col customWidth="1" min="3" max="8" width="10.14"/>
    <col customWidth="1" min="9" max="9" width="17.29"/>
    <col customWidth="1" min="10" max="10" width="48.14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3"/>
      <c r="J1" s="4"/>
    </row>
    <row r="2">
      <c r="A2" s="5"/>
      <c r="B2" s="5"/>
      <c r="C2" s="5"/>
      <c r="D2" s="5"/>
      <c r="E2" s="5"/>
      <c r="F2" s="5"/>
      <c r="G2" s="5"/>
      <c r="H2" s="5"/>
      <c r="I2" s="6"/>
      <c r="J2" s="7"/>
    </row>
    <row r="3">
      <c r="A3" s="8" t="s">
        <v>1</v>
      </c>
      <c r="B3" s="2"/>
      <c r="C3" s="2"/>
      <c r="D3" s="2"/>
      <c r="E3" s="2"/>
      <c r="F3" s="2"/>
      <c r="G3" s="2"/>
      <c r="H3" s="2"/>
      <c r="I3" s="3"/>
      <c r="J3" s="4"/>
    </row>
    <row r="4" ht="27.75" customHeight="1">
      <c r="A4" s="5"/>
      <c r="B4" s="5"/>
      <c r="C4" s="5"/>
      <c r="D4" s="5"/>
      <c r="E4" s="9"/>
      <c r="F4" s="9"/>
      <c r="G4" s="9"/>
      <c r="H4" s="9"/>
      <c r="I4" s="10"/>
      <c r="J4" s="7"/>
    </row>
    <row r="5">
      <c r="A5" s="11" t="s">
        <v>2</v>
      </c>
      <c r="B5" s="2"/>
      <c r="C5" s="2"/>
      <c r="D5" s="2"/>
      <c r="E5" s="2"/>
      <c r="F5" s="2"/>
      <c r="G5" s="2"/>
      <c r="H5" s="2"/>
      <c r="I5" s="3"/>
      <c r="J5" s="12"/>
    </row>
    <row r="6">
      <c r="A6" s="5"/>
      <c r="B6" s="5"/>
      <c r="C6" s="5"/>
      <c r="D6" s="5"/>
      <c r="E6" s="5"/>
      <c r="F6" s="5"/>
      <c r="G6" s="5"/>
      <c r="H6" s="5"/>
      <c r="I6" s="6"/>
      <c r="J6" s="7"/>
    </row>
    <row r="7">
      <c r="A7" s="13" t="s">
        <v>63</v>
      </c>
      <c r="B7" s="14"/>
      <c r="C7" s="14"/>
      <c r="D7" s="14"/>
      <c r="E7" s="14"/>
      <c r="F7" s="14"/>
      <c r="G7" s="14"/>
      <c r="H7" s="14"/>
      <c r="I7" s="15"/>
      <c r="J7" s="7"/>
    </row>
    <row r="8" ht="15.75" customHeight="1">
      <c r="A8" s="5"/>
      <c r="B8" s="5"/>
      <c r="C8" s="5"/>
      <c r="D8" s="5"/>
      <c r="E8" s="5"/>
      <c r="F8" s="5"/>
      <c r="G8" s="5"/>
      <c r="H8" s="5"/>
      <c r="I8" s="6"/>
      <c r="J8" s="7"/>
    </row>
    <row r="9" ht="15.75" customHeight="1">
      <c r="A9" s="5"/>
      <c r="B9" s="5"/>
      <c r="C9" s="5"/>
      <c r="D9" s="5"/>
      <c r="E9" s="5"/>
      <c r="F9" s="5"/>
      <c r="G9" s="5"/>
      <c r="H9" s="5"/>
      <c r="I9" s="6"/>
      <c r="J9" s="7"/>
    </row>
    <row r="10">
      <c r="A10" s="16" t="s">
        <v>4</v>
      </c>
      <c r="B10" s="17"/>
      <c r="C10" s="17"/>
      <c r="D10" s="17"/>
      <c r="E10" s="5"/>
      <c r="F10" s="5"/>
      <c r="G10" s="5"/>
      <c r="H10" s="5"/>
      <c r="I10" s="6"/>
      <c r="J10" s="7"/>
    </row>
    <row r="11">
      <c r="A11" s="5"/>
      <c r="B11" s="5"/>
      <c r="C11" s="5"/>
      <c r="D11" s="5"/>
      <c r="E11" s="5"/>
      <c r="F11" s="5"/>
      <c r="G11" s="5"/>
      <c r="H11" s="5"/>
      <c r="I11" s="6"/>
      <c r="J11" s="7"/>
    </row>
    <row r="12">
      <c r="A12" s="5"/>
      <c r="B12" s="18" t="s">
        <v>5</v>
      </c>
      <c r="C12" s="19" t="s">
        <v>6</v>
      </c>
      <c r="D12" s="20"/>
      <c r="E12" s="19" t="s">
        <v>7</v>
      </c>
      <c r="F12" s="20"/>
      <c r="G12" s="19" t="s">
        <v>8</v>
      </c>
      <c r="H12" s="20"/>
      <c r="I12" s="21" t="s">
        <v>9</v>
      </c>
      <c r="J12" s="5"/>
    </row>
    <row r="13">
      <c r="A13" s="22"/>
      <c r="B13" s="23"/>
      <c r="C13" s="24"/>
      <c r="D13" s="25"/>
      <c r="E13" s="26"/>
      <c r="F13" s="27"/>
      <c r="G13" s="28"/>
      <c r="H13" s="29"/>
      <c r="I13" s="30"/>
      <c r="J13" s="31"/>
    </row>
    <row r="14">
      <c r="A14" s="22"/>
      <c r="B14" s="32" t="str">
        <f>A7</f>
        <v>LOTE 2 - HOSPITAL COSLADA</v>
      </c>
      <c r="C14" s="33"/>
      <c r="D14" s="34"/>
      <c r="E14" s="35"/>
      <c r="F14" s="36"/>
      <c r="G14" s="37"/>
      <c r="H14" s="38"/>
      <c r="I14" s="39"/>
      <c r="J14" s="31"/>
    </row>
    <row r="15">
      <c r="A15" s="22"/>
      <c r="B15" s="67" t="s">
        <v>64</v>
      </c>
      <c r="C15" s="41">
        <v>1200.0</v>
      </c>
      <c r="D15" s="42" t="s">
        <v>11</v>
      </c>
      <c r="E15" s="43">
        <v>1.0</v>
      </c>
      <c r="F15" s="65" t="s">
        <v>65</v>
      </c>
      <c r="G15" s="45"/>
      <c r="H15" s="46" t="s">
        <v>11</v>
      </c>
      <c r="I15" s="39" t="str">
        <f>IF(G15&gt;C15,"ERROR", IF(G15&lt;=0,"",(E15*G15)))</f>
        <v/>
      </c>
      <c r="J15" s="31" t="str">
        <f>IF(C15&lt;=0,"", IF(G15&lt;=0,"INDICAR PRECIO OFERTADO",IF(G15&gt;C15,"PRECIO SUPERIOR AL PRESUPUESTO BASE","")))</f>
        <v>INDICAR PRECIO OFERTADO</v>
      </c>
    </row>
    <row r="16">
      <c r="A16" s="22"/>
      <c r="B16" s="47"/>
      <c r="C16" s="48"/>
      <c r="D16" s="49"/>
      <c r="E16" s="50"/>
      <c r="F16" s="51"/>
      <c r="G16" s="52"/>
      <c r="H16" s="53"/>
      <c r="I16" s="54"/>
      <c r="J16" s="31"/>
    </row>
    <row r="17" ht="15.0" customHeight="1">
      <c r="A17" s="55"/>
      <c r="B17" s="56"/>
      <c r="C17" s="57"/>
      <c r="D17" s="58"/>
      <c r="E17" s="59"/>
      <c r="F17" s="59"/>
      <c r="G17" s="59"/>
      <c r="H17" s="59"/>
      <c r="I17" s="60"/>
      <c r="J17" s="61"/>
    </row>
    <row r="18">
      <c r="A18" s="16" t="s">
        <v>13</v>
      </c>
      <c r="B18" s="17"/>
      <c r="C18" s="17"/>
      <c r="D18" s="17"/>
      <c r="E18" s="5"/>
      <c r="F18" s="5"/>
      <c r="G18" s="5"/>
      <c r="H18" s="5"/>
      <c r="I18" s="6"/>
      <c r="J18" s="7"/>
    </row>
    <row r="19">
      <c r="A19" s="5"/>
      <c r="B19" s="5"/>
      <c r="C19" s="5"/>
      <c r="D19" s="5"/>
      <c r="E19" s="5"/>
      <c r="F19" s="5"/>
      <c r="G19" s="5"/>
      <c r="H19" s="5"/>
      <c r="I19" s="6"/>
      <c r="J19" s="7"/>
    </row>
    <row r="20">
      <c r="A20" s="5"/>
      <c r="B20" s="18" t="s">
        <v>5</v>
      </c>
      <c r="C20" s="19" t="s">
        <v>6</v>
      </c>
      <c r="D20" s="20"/>
      <c r="E20" s="19" t="s">
        <v>14</v>
      </c>
      <c r="F20" s="20"/>
      <c r="G20" s="19" t="s">
        <v>8</v>
      </c>
      <c r="H20" s="20"/>
      <c r="I20" s="21" t="s">
        <v>15</v>
      </c>
      <c r="J20" s="5"/>
    </row>
    <row r="21">
      <c r="A21" s="22"/>
      <c r="B21" s="23"/>
      <c r="C21" s="24"/>
      <c r="D21" s="25"/>
      <c r="E21" s="26"/>
      <c r="F21" s="27"/>
      <c r="G21" s="62"/>
      <c r="H21" s="29"/>
      <c r="I21" s="30"/>
      <c r="J21" s="31"/>
    </row>
    <row r="22">
      <c r="A22" s="22"/>
      <c r="B22" s="32" t="str">
        <f>A7</f>
        <v>LOTE 2 - HOSPITAL COSLADA</v>
      </c>
      <c r="C22" s="33"/>
      <c r="D22" s="34"/>
      <c r="E22" s="35"/>
      <c r="F22" s="36"/>
      <c r="G22" s="63"/>
      <c r="H22" s="38"/>
      <c r="I22" s="39"/>
      <c r="J22" s="31"/>
    </row>
    <row r="23">
      <c r="A23" s="22"/>
      <c r="B23" s="67" t="s">
        <v>66</v>
      </c>
      <c r="C23" s="41">
        <v>1000.0</v>
      </c>
      <c r="D23" s="42" t="s">
        <v>17</v>
      </c>
      <c r="E23" s="43">
        <v>1.0</v>
      </c>
      <c r="F23" s="65" t="s">
        <v>18</v>
      </c>
      <c r="G23" s="66"/>
      <c r="H23" s="46" t="s">
        <v>17</v>
      </c>
      <c r="I23" s="39" t="str">
        <f t="shared" ref="I23:I29" si="1">IF(G23&gt;C23,"ERROR", IF(G23&lt;=0,"",(E23*G23)))</f>
        <v/>
      </c>
      <c r="J23" s="31" t="str">
        <f t="shared" ref="J23:J30" si="2">IF(C23&lt;=0,"", IF(G23&lt;=0,"INDICAR PRECIO OFERTADO",IF(G23&gt;C23,"PRECIO SUPERIOR AL PRESUPUESTO BASE","")))</f>
        <v>INDICAR PRECIO OFERTADO</v>
      </c>
    </row>
    <row r="24">
      <c r="A24" s="22"/>
      <c r="B24" s="67" t="s">
        <v>67</v>
      </c>
      <c r="C24" s="41">
        <v>400.0</v>
      </c>
      <c r="D24" s="42" t="s">
        <v>17</v>
      </c>
      <c r="E24" s="43">
        <v>1.0</v>
      </c>
      <c r="F24" s="65" t="s">
        <v>18</v>
      </c>
      <c r="G24" s="66"/>
      <c r="H24" s="46" t="s">
        <v>17</v>
      </c>
      <c r="I24" s="39" t="str">
        <f t="shared" si="1"/>
        <v/>
      </c>
      <c r="J24" s="31" t="str">
        <f t="shared" si="2"/>
        <v>INDICAR PRECIO OFERTADO</v>
      </c>
    </row>
    <row r="25">
      <c r="A25" s="22"/>
      <c r="B25" s="64" t="s">
        <v>23</v>
      </c>
      <c r="C25" s="41">
        <v>120.0</v>
      </c>
      <c r="D25" s="42" t="s">
        <v>17</v>
      </c>
      <c r="E25" s="69">
        <v>16.0</v>
      </c>
      <c r="F25" s="65" t="s">
        <v>18</v>
      </c>
      <c r="G25" s="66"/>
      <c r="H25" s="46" t="s">
        <v>17</v>
      </c>
      <c r="I25" s="39" t="str">
        <f t="shared" si="1"/>
        <v/>
      </c>
      <c r="J25" s="31" t="str">
        <f t="shared" si="2"/>
        <v>INDICAR PRECIO OFERTADO</v>
      </c>
    </row>
    <row r="26">
      <c r="A26" s="22"/>
      <c r="B26" s="64" t="s">
        <v>24</v>
      </c>
      <c r="C26" s="41">
        <v>120.0</v>
      </c>
      <c r="D26" s="42" t="s">
        <v>17</v>
      </c>
      <c r="E26" s="43">
        <v>2.0</v>
      </c>
      <c r="F26" s="65" t="s">
        <v>18</v>
      </c>
      <c r="G26" s="66"/>
      <c r="H26" s="46" t="s">
        <v>17</v>
      </c>
      <c r="I26" s="39" t="str">
        <f t="shared" si="1"/>
        <v/>
      </c>
      <c r="J26" s="31" t="str">
        <f t="shared" si="2"/>
        <v>INDICAR PRECIO OFERTADO</v>
      </c>
    </row>
    <row r="27">
      <c r="A27" s="22"/>
      <c r="B27" s="67" t="s">
        <v>68</v>
      </c>
      <c r="C27" s="41">
        <v>570.0</v>
      </c>
      <c r="D27" s="42" t="s">
        <v>17</v>
      </c>
      <c r="E27" s="43">
        <v>6.0</v>
      </c>
      <c r="F27" s="65" t="s">
        <v>18</v>
      </c>
      <c r="G27" s="66"/>
      <c r="H27" s="46" t="s">
        <v>17</v>
      </c>
      <c r="I27" s="39" t="str">
        <f t="shared" si="1"/>
        <v/>
      </c>
      <c r="J27" s="31" t="str">
        <f t="shared" si="2"/>
        <v>INDICAR PRECIO OFERTADO</v>
      </c>
    </row>
    <row r="28">
      <c r="A28" s="22"/>
      <c r="B28" s="67" t="s">
        <v>69</v>
      </c>
      <c r="C28" s="41">
        <v>500.0</v>
      </c>
      <c r="D28" s="42" t="s">
        <v>17</v>
      </c>
      <c r="E28" s="43">
        <v>2.0</v>
      </c>
      <c r="F28" s="65" t="s">
        <v>18</v>
      </c>
      <c r="G28" s="66"/>
      <c r="H28" s="46" t="s">
        <v>17</v>
      </c>
      <c r="I28" s="39" t="str">
        <f t="shared" si="1"/>
        <v/>
      </c>
      <c r="J28" s="31" t="str">
        <f t="shared" si="2"/>
        <v>INDICAR PRECIO OFERTADO</v>
      </c>
    </row>
    <row r="29">
      <c r="A29" s="22"/>
      <c r="B29" s="67" t="s">
        <v>70</v>
      </c>
      <c r="C29" s="41">
        <v>500.0</v>
      </c>
      <c r="D29" s="42" t="s">
        <v>17</v>
      </c>
      <c r="E29" s="43">
        <v>1.0</v>
      </c>
      <c r="F29" s="65" t="s">
        <v>18</v>
      </c>
      <c r="G29" s="66"/>
      <c r="H29" s="46" t="s">
        <v>17</v>
      </c>
      <c r="I29" s="39" t="str">
        <f t="shared" si="1"/>
        <v/>
      </c>
      <c r="J29" s="31" t="str">
        <f t="shared" si="2"/>
        <v>INDICAR PRECIO OFERTADO</v>
      </c>
    </row>
    <row r="30">
      <c r="A30" s="22"/>
      <c r="B30" s="64" t="s">
        <v>25</v>
      </c>
      <c r="C30" s="68"/>
      <c r="D30" s="42"/>
      <c r="E30" s="69"/>
      <c r="F30" s="65"/>
      <c r="G30" s="70"/>
      <c r="H30" s="46"/>
      <c r="I30" s="71">
        <v>1696.0</v>
      </c>
      <c r="J30" s="31" t="str">
        <f t="shared" si="2"/>
        <v/>
      </c>
    </row>
    <row r="31">
      <c r="A31" s="22"/>
      <c r="B31" s="47"/>
      <c r="C31" s="48"/>
      <c r="D31" s="49"/>
      <c r="E31" s="50"/>
      <c r="F31" s="51"/>
      <c r="G31" s="72"/>
      <c r="H31" s="53"/>
      <c r="I31" s="54"/>
      <c r="J31" s="31"/>
    </row>
    <row r="32" ht="15.0" customHeight="1">
      <c r="A32" s="55"/>
      <c r="B32" s="56"/>
      <c r="C32" s="57"/>
      <c r="D32" s="58"/>
      <c r="E32" s="59"/>
      <c r="F32" s="59"/>
      <c r="G32" s="59"/>
      <c r="H32" s="59"/>
      <c r="I32" s="60"/>
      <c r="J32" s="61"/>
    </row>
    <row r="33">
      <c r="A33" s="16" t="s">
        <v>26</v>
      </c>
      <c r="B33" s="17"/>
      <c r="C33" s="17"/>
      <c r="D33" s="17"/>
      <c r="E33" s="5"/>
      <c r="F33" s="5"/>
      <c r="G33" s="5"/>
      <c r="H33" s="5"/>
      <c r="I33" s="6"/>
      <c r="J33" s="7"/>
    </row>
    <row r="34">
      <c r="A34" s="5"/>
      <c r="B34" s="5"/>
      <c r="C34" s="5"/>
      <c r="D34" s="5"/>
      <c r="E34" s="5"/>
      <c r="F34" s="5"/>
      <c r="G34" s="5"/>
      <c r="H34" s="5"/>
      <c r="I34" s="6"/>
      <c r="J34" s="7"/>
    </row>
    <row r="35">
      <c r="A35" s="5"/>
      <c r="B35" s="18" t="s">
        <v>5</v>
      </c>
      <c r="C35" s="19" t="s">
        <v>6</v>
      </c>
      <c r="D35" s="20"/>
      <c r="E35" s="19" t="s">
        <v>14</v>
      </c>
      <c r="F35" s="20"/>
      <c r="G35" s="19" t="s">
        <v>8</v>
      </c>
      <c r="H35" s="20"/>
      <c r="I35" s="21" t="s">
        <v>15</v>
      </c>
      <c r="J35" s="5"/>
    </row>
    <row r="36">
      <c r="A36" s="22"/>
      <c r="B36" s="23"/>
      <c r="C36" s="24"/>
      <c r="D36" s="25"/>
      <c r="E36" s="26"/>
      <c r="F36" s="27"/>
      <c r="G36" s="62"/>
      <c r="H36" s="29"/>
      <c r="I36" s="30"/>
      <c r="J36" s="31"/>
    </row>
    <row r="37">
      <c r="A37" s="22"/>
      <c r="B37" s="32" t="str">
        <f>A7</f>
        <v>LOTE 2 - HOSPITAL COSLADA</v>
      </c>
      <c r="C37" s="33"/>
      <c r="D37" s="34"/>
      <c r="E37" s="35"/>
      <c r="F37" s="36"/>
      <c r="G37" s="63"/>
      <c r="H37" s="38"/>
      <c r="I37" s="39"/>
      <c r="J37" s="31"/>
    </row>
    <row r="38">
      <c r="A38" s="22"/>
      <c r="B38" s="64" t="s">
        <v>27</v>
      </c>
      <c r="C38" s="68">
        <v>30.0</v>
      </c>
      <c r="D38" s="42" t="s">
        <v>28</v>
      </c>
      <c r="E38" s="43">
        <v>177.0</v>
      </c>
      <c r="F38" s="65" t="s">
        <v>29</v>
      </c>
      <c r="G38" s="74"/>
      <c r="H38" s="46" t="s">
        <v>28</v>
      </c>
      <c r="I38" s="39" t="str">
        <f t="shared" ref="I38:I52" si="3">IF(G38&gt;C38,"ERROR", IF(G38&lt;=0,"",(E38*G38)))</f>
        <v/>
      </c>
      <c r="J38" s="31" t="str">
        <f t="shared" ref="J38:J52" si="4">IF(C38&lt;=0,"", IF(G38&lt;=0,"INDICAR PRECIO OFERTADO",IF(G38&gt;C38,"PRECIO SUPERIOR AL PRESUPUESTO BASE","")))</f>
        <v>INDICAR PRECIO OFERTADO</v>
      </c>
    </row>
    <row r="39">
      <c r="A39" s="22"/>
      <c r="B39" s="64" t="s">
        <v>30</v>
      </c>
      <c r="C39" s="68">
        <v>20.0</v>
      </c>
      <c r="D39" s="42" t="s">
        <v>28</v>
      </c>
      <c r="E39" s="43">
        <v>138.0</v>
      </c>
      <c r="F39" s="65" t="s">
        <v>29</v>
      </c>
      <c r="G39" s="74"/>
      <c r="H39" s="46" t="s">
        <v>28</v>
      </c>
      <c r="I39" s="39" t="str">
        <f t="shared" si="3"/>
        <v/>
      </c>
      <c r="J39" s="31" t="str">
        <f t="shared" si="4"/>
        <v>INDICAR PRECIO OFERTADO</v>
      </c>
    </row>
    <row r="40">
      <c r="A40" s="22"/>
      <c r="B40" s="64" t="s">
        <v>31</v>
      </c>
      <c r="C40" s="41">
        <v>20.0</v>
      </c>
      <c r="D40" s="42" t="s">
        <v>28</v>
      </c>
      <c r="E40" s="43">
        <v>167.0</v>
      </c>
      <c r="F40" s="65" t="s">
        <v>29</v>
      </c>
      <c r="G40" s="66"/>
      <c r="H40" s="46" t="s">
        <v>28</v>
      </c>
      <c r="I40" s="39" t="str">
        <f t="shared" si="3"/>
        <v/>
      </c>
      <c r="J40" s="31" t="str">
        <f t="shared" si="4"/>
        <v>INDICAR PRECIO OFERTADO</v>
      </c>
    </row>
    <row r="41">
      <c r="A41" s="22"/>
      <c r="B41" s="67" t="s">
        <v>71</v>
      </c>
      <c r="C41" s="41">
        <v>300.0</v>
      </c>
      <c r="D41" s="42" t="s">
        <v>28</v>
      </c>
      <c r="E41" s="43">
        <v>1.0</v>
      </c>
      <c r="F41" s="65" t="s">
        <v>29</v>
      </c>
      <c r="G41" s="66"/>
      <c r="H41" s="46" t="s">
        <v>28</v>
      </c>
      <c r="I41" s="39" t="str">
        <f t="shared" si="3"/>
        <v/>
      </c>
      <c r="J41" s="31" t="str">
        <f t="shared" si="4"/>
        <v>INDICAR PRECIO OFERTADO</v>
      </c>
    </row>
    <row r="42">
      <c r="A42" s="22"/>
      <c r="B42" s="67" t="s">
        <v>72</v>
      </c>
      <c r="C42" s="41">
        <v>60.0</v>
      </c>
      <c r="D42" s="42" t="s">
        <v>28</v>
      </c>
      <c r="E42" s="43">
        <v>13.0</v>
      </c>
      <c r="F42" s="65" t="s">
        <v>29</v>
      </c>
      <c r="G42" s="66"/>
      <c r="H42" s="46" t="s">
        <v>28</v>
      </c>
      <c r="I42" s="39" t="str">
        <f t="shared" si="3"/>
        <v/>
      </c>
      <c r="J42" s="31" t="str">
        <f t="shared" si="4"/>
        <v>INDICAR PRECIO OFERTADO</v>
      </c>
    </row>
    <row r="43">
      <c r="A43" s="22"/>
      <c r="B43" s="67" t="s">
        <v>73</v>
      </c>
      <c r="C43" s="68">
        <v>20.0</v>
      </c>
      <c r="D43" s="42" t="s">
        <v>28</v>
      </c>
      <c r="E43" s="43">
        <v>25.0</v>
      </c>
      <c r="F43" s="65" t="s">
        <v>29</v>
      </c>
      <c r="G43" s="74"/>
      <c r="H43" s="46" t="s">
        <v>28</v>
      </c>
      <c r="I43" s="39" t="str">
        <f t="shared" si="3"/>
        <v/>
      </c>
      <c r="J43" s="31" t="str">
        <f t="shared" si="4"/>
        <v>INDICAR PRECIO OFERTADO</v>
      </c>
    </row>
    <row r="44">
      <c r="A44" s="22"/>
      <c r="B44" s="67" t="s">
        <v>74</v>
      </c>
      <c r="C44" s="41">
        <v>120.0</v>
      </c>
      <c r="D44" s="42" t="s">
        <v>28</v>
      </c>
      <c r="E44" s="43">
        <v>4.0</v>
      </c>
      <c r="F44" s="65" t="s">
        <v>29</v>
      </c>
      <c r="G44" s="66"/>
      <c r="H44" s="46" t="s">
        <v>28</v>
      </c>
      <c r="I44" s="39" t="str">
        <f t="shared" si="3"/>
        <v/>
      </c>
      <c r="J44" s="31" t="str">
        <f t="shared" si="4"/>
        <v>INDICAR PRECIO OFERTADO</v>
      </c>
    </row>
    <row r="45">
      <c r="A45" s="22"/>
      <c r="B45" s="67" t="s">
        <v>75</v>
      </c>
      <c r="C45" s="68">
        <v>20.0</v>
      </c>
      <c r="D45" s="42" t="s">
        <v>28</v>
      </c>
      <c r="E45" s="43">
        <v>50.0</v>
      </c>
      <c r="F45" s="65" t="s">
        <v>29</v>
      </c>
      <c r="G45" s="74"/>
      <c r="H45" s="46" t="s">
        <v>28</v>
      </c>
      <c r="I45" s="39" t="str">
        <f t="shared" si="3"/>
        <v/>
      </c>
      <c r="J45" s="31" t="str">
        <f t="shared" si="4"/>
        <v>INDICAR PRECIO OFERTADO</v>
      </c>
    </row>
    <row r="46">
      <c r="A46" s="22"/>
      <c r="B46" s="67" t="s">
        <v>76</v>
      </c>
      <c r="C46" s="41">
        <v>50.0</v>
      </c>
      <c r="D46" s="42" t="s">
        <v>28</v>
      </c>
      <c r="E46" s="43">
        <v>13.0</v>
      </c>
      <c r="F46" s="65" t="s">
        <v>29</v>
      </c>
      <c r="G46" s="66"/>
      <c r="H46" s="46" t="s">
        <v>28</v>
      </c>
      <c r="I46" s="39" t="str">
        <f t="shared" si="3"/>
        <v/>
      </c>
      <c r="J46" s="31" t="str">
        <f t="shared" si="4"/>
        <v>INDICAR PRECIO OFERTADO</v>
      </c>
    </row>
    <row r="47">
      <c r="A47" s="22"/>
      <c r="B47" s="67" t="s">
        <v>77</v>
      </c>
      <c r="C47" s="68">
        <v>20.0</v>
      </c>
      <c r="D47" s="42" t="s">
        <v>28</v>
      </c>
      <c r="E47" s="43">
        <v>13.0</v>
      </c>
      <c r="F47" s="65" t="s">
        <v>29</v>
      </c>
      <c r="G47" s="74"/>
      <c r="H47" s="46" t="s">
        <v>28</v>
      </c>
      <c r="I47" s="39" t="str">
        <f t="shared" si="3"/>
        <v/>
      </c>
      <c r="J47" s="31" t="str">
        <f t="shared" si="4"/>
        <v>INDICAR PRECIO OFERTADO</v>
      </c>
    </row>
    <row r="48">
      <c r="A48" s="22"/>
      <c r="B48" s="67" t="s">
        <v>78</v>
      </c>
      <c r="C48" s="41">
        <v>30.0</v>
      </c>
      <c r="D48" s="42" t="s">
        <v>28</v>
      </c>
      <c r="E48" s="43">
        <v>17.0</v>
      </c>
      <c r="F48" s="65" t="s">
        <v>29</v>
      </c>
      <c r="G48" s="66"/>
      <c r="H48" s="46" t="s">
        <v>28</v>
      </c>
      <c r="I48" s="39" t="str">
        <f t="shared" si="3"/>
        <v/>
      </c>
      <c r="J48" s="31" t="str">
        <f t="shared" si="4"/>
        <v>INDICAR PRECIO OFERTADO</v>
      </c>
    </row>
    <row r="49">
      <c r="A49" s="22"/>
      <c r="B49" s="67" t="s">
        <v>79</v>
      </c>
      <c r="C49" s="41">
        <v>940.0</v>
      </c>
      <c r="D49" s="42" t="s">
        <v>28</v>
      </c>
      <c r="E49" s="43">
        <v>4.0</v>
      </c>
      <c r="F49" s="65" t="s">
        <v>29</v>
      </c>
      <c r="G49" s="66"/>
      <c r="H49" s="46" t="s">
        <v>28</v>
      </c>
      <c r="I49" s="39" t="str">
        <f t="shared" si="3"/>
        <v/>
      </c>
      <c r="J49" s="31" t="str">
        <f t="shared" si="4"/>
        <v>INDICAR PRECIO OFERTADO</v>
      </c>
    </row>
    <row r="50">
      <c r="A50" s="22"/>
      <c r="B50" s="67" t="s">
        <v>80</v>
      </c>
      <c r="C50" s="41">
        <v>200.0</v>
      </c>
      <c r="D50" s="42" t="s">
        <v>28</v>
      </c>
      <c r="E50" s="43">
        <v>24.0</v>
      </c>
      <c r="F50" s="65" t="s">
        <v>29</v>
      </c>
      <c r="G50" s="66"/>
      <c r="H50" s="46" t="s">
        <v>28</v>
      </c>
      <c r="I50" s="39" t="str">
        <f t="shared" si="3"/>
        <v/>
      </c>
      <c r="J50" s="31" t="str">
        <f t="shared" si="4"/>
        <v>INDICAR PRECIO OFERTADO</v>
      </c>
    </row>
    <row r="51">
      <c r="A51" s="22"/>
      <c r="B51" s="67" t="s">
        <v>81</v>
      </c>
      <c r="C51" s="41">
        <v>50.0</v>
      </c>
      <c r="D51" s="42" t="s">
        <v>28</v>
      </c>
      <c r="E51" s="43">
        <v>13.0</v>
      </c>
      <c r="F51" s="65" t="s">
        <v>29</v>
      </c>
      <c r="G51" s="66"/>
      <c r="H51" s="46" t="s">
        <v>28</v>
      </c>
      <c r="I51" s="39" t="str">
        <f t="shared" si="3"/>
        <v/>
      </c>
      <c r="J51" s="31" t="str">
        <f t="shared" si="4"/>
        <v>INDICAR PRECIO OFERTADO</v>
      </c>
    </row>
    <row r="52">
      <c r="A52" s="22"/>
      <c r="B52" s="67" t="s">
        <v>82</v>
      </c>
      <c r="C52" s="41">
        <v>50.0</v>
      </c>
      <c r="D52" s="42" t="s">
        <v>28</v>
      </c>
      <c r="E52" s="43">
        <v>4.0</v>
      </c>
      <c r="F52" s="65" t="s">
        <v>29</v>
      </c>
      <c r="G52" s="66"/>
      <c r="H52" s="46" t="s">
        <v>28</v>
      </c>
      <c r="I52" s="39" t="str">
        <f t="shared" si="3"/>
        <v/>
      </c>
      <c r="J52" s="31" t="str">
        <f t="shared" si="4"/>
        <v>INDICAR PRECIO OFERTADO</v>
      </c>
    </row>
    <row r="53">
      <c r="A53" s="22"/>
      <c r="B53" s="47"/>
      <c r="C53" s="48"/>
      <c r="D53" s="49"/>
      <c r="E53" s="50"/>
      <c r="F53" s="51"/>
      <c r="G53" s="72"/>
      <c r="H53" s="53"/>
      <c r="I53" s="54"/>
      <c r="J53" s="31"/>
    </row>
    <row r="54" ht="15.0" customHeight="1">
      <c r="A54" s="55"/>
      <c r="B54" s="56"/>
      <c r="C54" s="57"/>
      <c r="D54" s="58"/>
      <c r="E54" s="59"/>
      <c r="F54" s="59"/>
      <c r="G54" s="59"/>
      <c r="H54" s="59"/>
      <c r="I54" s="60"/>
      <c r="J54" s="61"/>
    </row>
    <row r="55">
      <c r="A55" s="16" t="s">
        <v>83</v>
      </c>
      <c r="B55" s="17"/>
      <c r="C55" s="17"/>
      <c r="D55" s="17"/>
      <c r="E55" s="5"/>
      <c r="F55" s="5"/>
      <c r="G55" s="5"/>
      <c r="H55" s="5"/>
      <c r="I55" s="6"/>
      <c r="J55" s="7"/>
    </row>
    <row r="56">
      <c r="A56" s="5"/>
      <c r="B56" s="5"/>
      <c r="C56" s="5"/>
      <c r="D56" s="5"/>
      <c r="E56" s="5"/>
      <c r="F56" s="5"/>
      <c r="G56" s="5"/>
      <c r="H56" s="5"/>
      <c r="I56" s="6"/>
      <c r="J56" s="7"/>
    </row>
    <row r="57">
      <c r="A57" s="5"/>
      <c r="B57" s="18" t="s">
        <v>5</v>
      </c>
      <c r="C57" s="19" t="s">
        <v>84</v>
      </c>
      <c r="D57" s="20"/>
      <c r="E57" s="19" t="s">
        <v>85</v>
      </c>
      <c r="F57" s="20"/>
      <c r="G57" s="19" t="s">
        <v>86</v>
      </c>
      <c r="H57" s="20"/>
      <c r="I57" s="21" t="s">
        <v>15</v>
      </c>
      <c r="J57" s="5"/>
    </row>
    <row r="58">
      <c r="A58" s="22"/>
      <c r="B58" s="23"/>
      <c r="C58" s="24"/>
      <c r="D58" s="25"/>
      <c r="E58" s="26"/>
      <c r="F58" s="27"/>
      <c r="G58" s="62"/>
      <c r="H58" s="29"/>
      <c r="I58" s="30"/>
      <c r="J58" s="31"/>
    </row>
    <row r="59">
      <c r="A59" s="22"/>
      <c r="B59" s="32" t="str">
        <f>A7</f>
        <v>LOTE 2 - HOSPITAL COSLADA</v>
      </c>
      <c r="C59" s="33"/>
      <c r="D59" s="34"/>
      <c r="E59" s="35"/>
      <c r="F59" s="36"/>
      <c r="G59" s="63"/>
      <c r="H59" s="38"/>
      <c r="I59" s="39"/>
      <c r="J59" s="31"/>
    </row>
    <row r="60">
      <c r="A60" s="22"/>
      <c r="B60" s="64" t="s">
        <v>87</v>
      </c>
      <c r="C60" s="68">
        <v>150.0</v>
      </c>
      <c r="D60" s="42" t="s">
        <v>88</v>
      </c>
      <c r="E60" s="43">
        <v>14.0</v>
      </c>
      <c r="F60" s="65" t="s">
        <v>89</v>
      </c>
      <c r="G60" s="74"/>
      <c r="H60" s="46" t="s">
        <v>88</v>
      </c>
      <c r="I60" s="39" t="str">
        <f t="shared" ref="I60:I64" si="5">IF(G60&gt;C60,"ERROR", IF(G60&lt;=0,"",(E60*G60*12)))</f>
        <v/>
      </c>
      <c r="J60" s="31" t="str">
        <f t="shared" ref="J60:J64" si="6">IF(C60&lt;=0,"", IF(G60&lt;=0,"INDICAR PRECIO OFERTADO",IF(G60&gt;C60,"PRECIO SUPERIOR AL PRESUPUESTO BASE","")))</f>
        <v>INDICAR PRECIO OFERTADO</v>
      </c>
    </row>
    <row r="61">
      <c r="A61" s="22"/>
      <c r="B61" s="67" t="s">
        <v>90</v>
      </c>
      <c r="C61" s="41">
        <v>200.0</v>
      </c>
      <c r="D61" s="42" t="s">
        <v>88</v>
      </c>
      <c r="E61" s="43">
        <v>1.0</v>
      </c>
      <c r="F61" s="65" t="s">
        <v>89</v>
      </c>
      <c r="G61" s="66"/>
      <c r="H61" s="46" t="s">
        <v>88</v>
      </c>
      <c r="I61" s="39" t="str">
        <f t="shared" si="5"/>
        <v/>
      </c>
      <c r="J61" s="31" t="str">
        <f t="shared" si="6"/>
        <v>INDICAR PRECIO OFERTADO</v>
      </c>
    </row>
    <row r="62">
      <c r="A62" s="22"/>
      <c r="B62" s="67" t="s">
        <v>91</v>
      </c>
      <c r="C62" s="68">
        <v>150.0</v>
      </c>
      <c r="D62" s="42" t="s">
        <v>88</v>
      </c>
      <c r="E62" s="69">
        <v>2.0</v>
      </c>
      <c r="F62" s="65" t="s">
        <v>89</v>
      </c>
      <c r="G62" s="74"/>
      <c r="H62" s="46" t="s">
        <v>88</v>
      </c>
      <c r="I62" s="39" t="str">
        <f t="shared" si="5"/>
        <v/>
      </c>
      <c r="J62" s="31" t="str">
        <f t="shared" si="6"/>
        <v>INDICAR PRECIO OFERTADO</v>
      </c>
    </row>
    <row r="63">
      <c r="A63" s="22"/>
      <c r="B63" s="67" t="s">
        <v>92</v>
      </c>
      <c r="C63" s="68">
        <v>150.0</v>
      </c>
      <c r="D63" s="42" t="s">
        <v>88</v>
      </c>
      <c r="E63" s="43">
        <v>1.0</v>
      </c>
      <c r="F63" s="65" t="s">
        <v>89</v>
      </c>
      <c r="G63" s="74"/>
      <c r="H63" s="46" t="s">
        <v>88</v>
      </c>
      <c r="I63" s="39" t="str">
        <f t="shared" si="5"/>
        <v/>
      </c>
      <c r="J63" s="31" t="str">
        <f t="shared" si="6"/>
        <v>INDICAR PRECIO OFERTADO</v>
      </c>
    </row>
    <row r="64">
      <c r="A64" s="22"/>
      <c r="B64" s="67" t="s">
        <v>93</v>
      </c>
      <c r="C64" s="41">
        <v>700.0</v>
      </c>
      <c r="D64" s="42" t="s">
        <v>88</v>
      </c>
      <c r="E64" s="43">
        <v>1.0</v>
      </c>
      <c r="F64" s="65" t="s">
        <v>89</v>
      </c>
      <c r="G64" s="66"/>
      <c r="H64" s="46" t="s">
        <v>88</v>
      </c>
      <c r="I64" s="39" t="str">
        <f t="shared" si="5"/>
        <v/>
      </c>
      <c r="J64" s="31" t="str">
        <f t="shared" si="6"/>
        <v>INDICAR PRECIO OFERTADO</v>
      </c>
    </row>
    <row r="65">
      <c r="A65" s="22"/>
      <c r="B65" s="47"/>
      <c r="C65" s="48"/>
      <c r="D65" s="49"/>
      <c r="E65" s="50"/>
      <c r="F65" s="51"/>
      <c r="G65" s="72"/>
      <c r="H65" s="53"/>
      <c r="I65" s="54"/>
      <c r="J65" s="31"/>
    </row>
    <row r="66" ht="15.0" customHeight="1">
      <c r="A66" s="55"/>
      <c r="B66" s="56"/>
      <c r="C66" s="57"/>
      <c r="D66" s="58"/>
      <c r="E66" s="59"/>
      <c r="F66" s="59"/>
      <c r="G66" s="59"/>
      <c r="H66" s="59"/>
      <c r="I66" s="60"/>
      <c r="J66" s="61"/>
    </row>
    <row r="67">
      <c r="A67" s="88" t="s">
        <v>94</v>
      </c>
      <c r="B67" s="17"/>
      <c r="C67" s="17"/>
      <c r="D67" s="17"/>
      <c r="E67" s="5"/>
      <c r="F67" s="5"/>
      <c r="G67" s="5"/>
      <c r="H67" s="5"/>
      <c r="I67" s="6"/>
      <c r="J67" s="7"/>
    </row>
    <row r="68">
      <c r="A68" s="5"/>
      <c r="B68" s="5"/>
      <c r="C68" s="5"/>
      <c r="D68" s="5"/>
      <c r="E68" s="5"/>
      <c r="F68" s="5"/>
      <c r="G68" s="5"/>
      <c r="H68" s="5"/>
      <c r="I68" s="6"/>
      <c r="J68" s="7"/>
    </row>
    <row r="69">
      <c r="A69" s="5"/>
      <c r="B69" s="18" t="s">
        <v>5</v>
      </c>
      <c r="C69" s="19" t="s">
        <v>84</v>
      </c>
      <c r="D69" s="20"/>
      <c r="E69" s="19" t="s">
        <v>85</v>
      </c>
      <c r="F69" s="20"/>
      <c r="G69" s="19" t="s">
        <v>86</v>
      </c>
      <c r="H69" s="20"/>
      <c r="I69" s="21" t="s">
        <v>15</v>
      </c>
      <c r="J69" s="5"/>
    </row>
    <row r="70">
      <c r="A70" s="22"/>
      <c r="B70" s="23"/>
      <c r="C70" s="24"/>
      <c r="D70" s="25"/>
      <c r="E70" s="26"/>
      <c r="F70" s="27"/>
      <c r="G70" s="62"/>
      <c r="H70" s="29"/>
      <c r="I70" s="30"/>
      <c r="J70" s="31"/>
    </row>
    <row r="71">
      <c r="A71" s="22"/>
      <c r="B71" s="32" t="str">
        <f>A7</f>
        <v>LOTE 2 - HOSPITAL COSLADA</v>
      </c>
      <c r="C71" s="33"/>
      <c r="D71" s="34"/>
      <c r="E71" s="35"/>
      <c r="F71" s="36"/>
      <c r="G71" s="63"/>
      <c r="H71" s="38"/>
      <c r="I71" s="39"/>
      <c r="J71" s="31"/>
    </row>
    <row r="72">
      <c r="A72" s="22"/>
      <c r="B72" s="67" t="s">
        <v>95</v>
      </c>
      <c r="C72" s="41">
        <v>132.0</v>
      </c>
      <c r="D72" s="75" t="s">
        <v>96</v>
      </c>
      <c r="E72" s="43">
        <v>9.0</v>
      </c>
      <c r="F72" s="44" t="s">
        <v>97</v>
      </c>
      <c r="G72" s="66"/>
      <c r="H72" s="76" t="s">
        <v>96</v>
      </c>
      <c r="I72" s="39" t="str">
        <f t="shared" ref="I72:I76" si="7">IF(G72&gt;C72,"ERROR", IF(G72&lt;=0,"",(E72*G72)))</f>
        <v/>
      </c>
      <c r="J72" s="31" t="str">
        <f t="shared" ref="J72:J76" si="8">IF(C72&lt;=0,"", IF(G72&lt;=0,"INDICAR PRECIO OFERTADO",IF(G72&gt;C72,"PRECIO SUPERIOR AL PRESUPUESTO BASE","")))</f>
        <v>INDICAR PRECIO OFERTADO</v>
      </c>
    </row>
    <row r="73">
      <c r="A73" s="22"/>
      <c r="B73" s="67" t="s">
        <v>98</v>
      </c>
      <c r="C73" s="41">
        <v>30.0</v>
      </c>
      <c r="D73" s="75" t="s">
        <v>96</v>
      </c>
      <c r="E73" s="43">
        <v>3.0</v>
      </c>
      <c r="F73" s="44" t="s">
        <v>97</v>
      </c>
      <c r="G73" s="66"/>
      <c r="H73" s="76" t="s">
        <v>96</v>
      </c>
      <c r="I73" s="39" t="str">
        <f t="shared" si="7"/>
        <v/>
      </c>
      <c r="J73" s="31" t="str">
        <f t="shared" si="8"/>
        <v>INDICAR PRECIO OFERTADO</v>
      </c>
    </row>
    <row r="74">
      <c r="A74" s="22"/>
      <c r="B74" s="67" t="s">
        <v>99</v>
      </c>
      <c r="C74" s="41">
        <v>50.0</v>
      </c>
      <c r="D74" s="75" t="s">
        <v>96</v>
      </c>
      <c r="E74" s="43">
        <v>16.0</v>
      </c>
      <c r="F74" s="44" t="s">
        <v>97</v>
      </c>
      <c r="G74" s="66"/>
      <c r="H74" s="76" t="s">
        <v>96</v>
      </c>
      <c r="I74" s="39" t="str">
        <f t="shared" si="7"/>
        <v/>
      </c>
      <c r="J74" s="31" t="str">
        <f t="shared" si="8"/>
        <v>INDICAR PRECIO OFERTADO</v>
      </c>
    </row>
    <row r="75">
      <c r="A75" s="22"/>
      <c r="B75" s="67" t="s">
        <v>100</v>
      </c>
      <c r="C75" s="41">
        <v>9.0</v>
      </c>
      <c r="D75" s="75" t="s">
        <v>101</v>
      </c>
      <c r="E75" s="43">
        <v>40.0</v>
      </c>
      <c r="F75" s="44" t="s">
        <v>102</v>
      </c>
      <c r="G75" s="66"/>
      <c r="H75" s="76" t="s">
        <v>101</v>
      </c>
      <c r="I75" s="39" t="str">
        <f t="shared" si="7"/>
        <v/>
      </c>
      <c r="J75" s="31" t="str">
        <f t="shared" si="8"/>
        <v>INDICAR PRECIO OFERTADO</v>
      </c>
    </row>
    <row r="76">
      <c r="A76" s="22"/>
      <c r="B76" s="67" t="s">
        <v>103</v>
      </c>
      <c r="C76" s="41">
        <v>15.0</v>
      </c>
      <c r="D76" s="75" t="s">
        <v>101</v>
      </c>
      <c r="E76" s="43">
        <v>20.0</v>
      </c>
      <c r="F76" s="44" t="s">
        <v>102</v>
      </c>
      <c r="G76" s="66"/>
      <c r="H76" s="76" t="s">
        <v>101</v>
      </c>
      <c r="I76" s="39" t="str">
        <f t="shared" si="7"/>
        <v/>
      </c>
      <c r="J76" s="31" t="str">
        <f t="shared" si="8"/>
        <v>INDICAR PRECIO OFERTADO</v>
      </c>
    </row>
    <row r="77">
      <c r="A77" s="22"/>
      <c r="B77" s="47"/>
      <c r="C77" s="48"/>
      <c r="D77" s="49"/>
      <c r="E77" s="50"/>
      <c r="F77" s="51"/>
      <c r="G77" s="72"/>
      <c r="H77" s="53"/>
      <c r="I77" s="54"/>
      <c r="J77" s="31"/>
    </row>
    <row r="78" ht="15.0" customHeight="1">
      <c r="A78" s="55"/>
      <c r="B78" s="56"/>
      <c r="C78" s="57"/>
      <c r="D78" s="58"/>
      <c r="E78" s="59"/>
      <c r="F78" s="59"/>
      <c r="G78" s="59"/>
      <c r="H78" s="59"/>
      <c r="I78" s="60"/>
      <c r="J78" s="61"/>
    </row>
    <row r="79">
      <c r="A79" s="16" t="s">
        <v>32</v>
      </c>
      <c r="B79" s="17"/>
      <c r="C79" s="17"/>
      <c r="D79" s="17"/>
      <c r="E79" s="5"/>
      <c r="F79" s="5"/>
      <c r="G79" s="5"/>
      <c r="H79" s="5"/>
      <c r="I79" s="6"/>
      <c r="J79" s="7"/>
    </row>
    <row r="80">
      <c r="A80" s="5"/>
      <c r="B80" s="5"/>
      <c r="C80" s="5"/>
      <c r="D80" s="5"/>
      <c r="E80" s="5"/>
      <c r="F80" s="5"/>
      <c r="G80" s="5"/>
      <c r="H80" s="5"/>
      <c r="I80" s="6"/>
      <c r="J80" s="7"/>
    </row>
    <row r="81">
      <c r="A81" s="5"/>
      <c r="B81" s="73" t="s">
        <v>5</v>
      </c>
      <c r="C81" s="19" t="s">
        <v>6</v>
      </c>
      <c r="D81" s="20"/>
      <c r="E81" s="19" t="s">
        <v>14</v>
      </c>
      <c r="F81" s="20"/>
      <c r="G81" s="19" t="s">
        <v>8</v>
      </c>
      <c r="H81" s="20"/>
      <c r="I81" s="21" t="s">
        <v>15</v>
      </c>
      <c r="J81" s="5"/>
    </row>
    <row r="82">
      <c r="A82" s="22"/>
      <c r="B82" s="23"/>
      <c r="C82" s="24"/>
      <c r="D82" s="25"/>
      <c r="E82" s="26"/>
      <c r="F82" s="27"/>
      <c r="G82" s="62"/>
      <c r="H82" s="29"/>
      <c r="I82" s="30"/>
      <c r="J82" s="31"/>
    </row>
    <row r="83">
      <c r="A83" s="22"/>
      <c r="B83" s="32" t="str">
        <f>A7</f>
        <v>LOTE 2 - HOSPITAL COSLADA</v>
      </c>
      <c r="C83" s="33"/>
      <c r="D83" s="34"/>
      <c r="E83" s="35"/>
      <c r="F83" s="36"/>
      <c r="G83" s="63"/>
      <c r="H83" s="38"/>
      <c r="I83" s="39"/>
      <c r="J83" s="31"/>
    </row>
    <row r="84">
      <c r="A84" s="22"/>
      <c r="B84" s="67" t="s">
        <v>104</v>
      </c>
      <c r="C84" s="41">
        <v>450.0</v>
      </c>
      <c r="D84" s="42" t="s">
        <v>17</v>
      </c>
      <c r="E84" s="43">
        <v>13.0</v>
      </c>
      <c r="F84" s="65" t="s">
        <v>18</v>
      </c>
      <c r="G84" s="45"/>
      <c r="H84" s="46" t="s">
        <v>17</v>
      </c>
      <c r="I84" s="39" t="str">
        <f>IF(G84&gt;C84,"ERROR", IF(G84&lt;=0,"",(E84*G84)))</f>
        <v/>
      </c>
      <c r="J84" s="31" t="str">
        <f>IF(C84&lt;=0,"", IF(G84&lt;=0,"INDICAR PRECIO OFERTADO",IF(G84&gt;C84,"PRECIO SUPERIOR AL PRESUPUESTO BASE","")))</f>
        <v>INDICAR PRECIO OFERTADO</v>
      </c>
    </row>
    <row r="85">
      <c r="A85" s="22"/>
      <c r="B85" s="47"/>
      <c r="C85" s="48"/>
      <c r="D85" s="49"/>
      <c r="E85" s="50"/>
      <c r="F85" s="51"/>
      <c r="G85" s="72"/>
      <c r="H85" s="53"/>
      <c r="I85" s="54"/>
      <c r="J85" s="31"/>
    </row>
    <row r="86">
      <c r="A86" s="55"/>
      <c r="B86" s="56"/>
      <c r="C86" s="57"/>
      <c r="D86" s="58"/>
      <c r="E86" s="59"/>
      <c r="F86" s="59"/>
      <c r="G86" s="59"/>
      <c r="H86" s="59"/>
      <c r="I86" s="60"/>
      <c r="J86" s="61"/>
    </row>
    <row r="87">
      <c r="A87" s="5"/>
      <c r="B87" s="5"/>
      <c r="C87" s="77"/>
      <c r="D87" s="77"/>
      <c r="E87" s="78"/>
      <c r="F87" s="78"/>
      <c r="G87" s="78"/>
      <c r="H87" s="79" t="s">
        <v>41</v>
      </c>
      <c r="I87" s="80">
        <f>IF(COUNTIF(I13:I85,"ERROR"),"ERROR",SUM(I82:I85,I70:I77,I58:I65,I36:I53,I21:I31,I13:I16))</f>
        <v>1696</v>
      </c>
      <c r="J87" s="77" t="str">
        <f>IF(COUNTIF(J13:J85,"INDICAR PRECIO OFERTADO"),"OFERTA INCOMPLETA. FALTA ALGUN PRECIO",IF(I87="ERROR","PRECIO SUPERIOR AL PRESUPUESTO BASE",""))</f>
        <v>OFERTA INCOMPLETA. FALTA ALGUN PRECIO</v>
      </c>
    </row>
    <row r="88">
      <c r="A88" s="5"/>
      <c r="B88" s="5"/>
      <c r="C88" s="77"/>
      <c r="D88" s="77"/>
      <c r="E88" s="78"/>
      <c r="F88" s="78"/>
      <c r="G88" s="78"/>
      <c r="H88" s="81" t="s">
        <v>42</v>
      </c>
      <c r="I88" s="82">
        <f>I87*21%</f>
        <v>356.16</v>
      </c>
      <c r="J88" s="77"/>
    </row>
    <row r="89">
      <c r="A89" s="5"/>
      <c r="B89" s="5"/>
      <c r="C89" s="77"/>
      <c r="D89" s="77"/>
      <c r="E89" s="78"/>
      <c r="F89" s="78"/>
      <c r="G89" s="78"/>
      <c r="H89" s="79" t="s">
        <v>43</v>
      </c>
      <c r="I89" s="83">
        <f>I87+I88</f>
        <v>2052.16</v>
      </c>
      <c r="J89" s="77"/>
    </row>
    <row r="90">
      <c r="A90" s="84"/>
      <c r="B90" s="85"/>
      <c r="C90" s="84"/>
      <c r="D90" s="84"/>
      <c r="E90" s="84"/>
      <c r="F90" s="84"/>
      <c r="G90" s="84"/>
      <c r="H90" s="84"/>
      <c r="I90" s="86"/>
      <c r="J90" s="87"/>
    </row>
    <row r="91">
      <c r="A91" s="84"/>
      <c r="B91" s="85"/>
      <c r="C91" s="84"/>
      <c r="D91" s="84"/>
      <c r="E91" s="84"/>
      <c r="F91" s="84"/>
      <c r="G91" s="84"/>
      <c r="H91" s="84"/>
      <c r="I91" s="86"/>
      <c r="J91" s="87"/>
    </row>
    <row r="92">
      <c r="A92" s="88" t="s">
        <v>44</v>
      </c>
      <c r="B92" s="85"/>
      <c r="C92" s="84"/>
      <c r="D92" s="84"/>
      <c r="E92" s="84"/>
      <c r="F92" s="84"/>
      <c r="G92" s="84"/>
      <c r="H92" s="84"/>
      <c r="I92" s="86"/>
      <c r="J92" s="87"/>
    </row>
    <row r="93">
      <c r="A93" s="77"/>
      <c r="B93" s="5"/>
      <c r="C93" s="77"/>
      <c r="D93" s="77"/>
      <c r="E93" s="5"/>
      <c r="F93" s="5"/>
      <c r="G93" s="5"/>
      <c r="H93" s="5"/>
      <c r="I93" s="6"/>
      <c r="J93" s="7"/>
    </row>
    <row r="94">
      <c r="A94" s="5"/>
      <c r="B94" s="89" t="s">
        <v>45</v>
      </c>
      <c r="C94" s="90" t="s">
        <v>46</v>
      </c>
      <c r="D94" s="20"/>
      <c r="E94" s="91" t="s">
        <v>47</v>
      </c>
      <c r="F94" s="20"/>
      <c r="G94" s="90" t="s">
        <v>48</v>
      </c>
      <c r="H94" s="20"/>
      <c r="I94" s="92" t="s">
        <v>49</v>
      </c>
      <c r="J94" s="93"/>
    </row>
    <row r="95" ht="15.75" customHeight="1">
      <c r="A95" s="5"/>
      <c r="B95" s="94"/>
      <c r="C95" s="95"/>
      <c r="D95" s="96"/>
      <c r="E95" s="97"/>
      <c r="F95" s="96"/>
      <c r="G95" s="97"/>
      <c r="H95" s="96"/>
      <c r="I95" s="98"/>
      <c r="J95" s="99"/>
    </row>
    <row r="96" ht="15.75" customHeight="1">
      <c r="A96" s="5"/>
      <c r="B96" s="100" t="str">
        <f>B14</f>
        <v>LOTE 2 - HOSPITAL COSLADA</v>
      </c>
      <c r="C96" s="101"/>
      <c r="D96" s="102"/>
      <c r="E96" s="103"/>
      <c r="F96" s="104"/>
      <c r="G96" s="105"/>
      <c r="H96" s="104"/>
      <c r="I96" s="106"/>
      <c r="J96" s="107"/>
    </row>
    <row r="97">
      <c r="A97" s="5"/>
      <c r="B97" s="108" t="s">
        <v>53</v>
      </c>
      <c r="C97" s="101"/>
      <c r="D97" s="102"/>
      <c r="E97" s="109"/>
      <c r="F97" s="104"/>
      <c r="G97" s="105"/>
      <c r="H97" s="104"/>
      <c r="I97" s="106"/>
      <c r="J97" s="107"/>
    </row>
    <row r="98" ht="15.75" customHeight="1">
      <c r="A98" s="5"/>
      <c r="B98" s="67" t="s">
        <v>51</v>
      </c>
      <c r="C98" s="101"/>
      <c r="D98" s="102"/>
      <c r="E98" s="109">
        <v>5.0</v>
      </c>
      <c r="F98" s="104"/>
      <c r="G98" s="105">
        <f t="shared" ref="G98:G99" si="9">C98-E98</f>
        <v>-5</v>
      </c>
      <c r="H98" s="104"/>
      <c r="I98" s="106"/>
      <c r="J98" s="107" t="str">
        <f t="shared" ref="J98:J99" si="10">IF(C98="","INDICAR DATOS",IF(G98&lt;0,"NO CUMPLE SOLVENCIA",""))</f>
        <v>INDICAR DATOS</v>
      </c>
    </row>
    <row r="99">
      <c r="A99" s="5"/>
      <c r="B99" s="67" t="s">
        <v>52</v>
      </c>
      <c r="C99" s="101"/>
      <c r="D99" s="102"/>
      <c r="E99" s="109">
        <v>5.0</v>
      </c>
      <c r="F99" s="104"/>
      <c r="G99" s="105">
        <f t="shared" si="9"/>
        <v>-5</v>
      </c>
      <c r="H99" s="104"/>
      <c r="I99" s="106"/>
      <c r="J99" s="107" t="str">
        <f t="shared" si="10"/>
        <v>INDICAR DATOS</v>
      </c>
    </row>
    <row r="100" ht="15.75" customHeight="1">
      <c r="A100" s="5"/>
      <c r="B100" s="110"/>
      <c r="C100" s="111"/>
      <c r="D100" s="112"/>
      <c r="E100" s="113"/>
      <c r="F100" s="112"/>
      <c r="G100" s="113"/>
      <c r="H100" s="112"/>
      <c r="I100" s="114"/>
      <c r="J100" s="99"/>
    </row>
    <row r="101" ht="15.75" customHeight="1">
      <c r="A101" s="5"/>
      <c r="B101" s="115"/>
      <c r="C101" s="115"/>
      <c r="D101" s="115"/>
      <c r="E101" s="115"/>
      <c r="F101" s="115"/>
      <c r="G101" s="115"/>
      <c r="H101" s="115"/>
      <c r="I101" s="115"/>
      <c r="J101" s="116" t="str">
        <f>IF(COUNTIF(J95:J100,"INDICAR DATOS"),"OFERTA INCOMPLETA. FALTA ALGUN DATO",IF(COUNTIF(J95:J100,"NO CUMPLE SOLVENCIA"),"OFERTA NO VALIDA. NO CUMPLE SOLVENCIA",""))</f>
        <v>OFERTA INCOMPLETA. FALTA ALGUN DATO</v>
      </c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6"/>
      <c r="J102" s="7"/>
    </row>
    <row r="103">
      <c r="A103" s="5"/>
      <c r="B103" s="117" t="s">
        <v>105</v>
      </c>
      <c r="J103" s="7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6"/>
      <c r="J104" s="7"/>
    </row>
    <row r="105">
      <c r="A105" s="5"/>
      <c r="B105" s="117" t="s">
        <v>106</v>
      </c>
      <c r="J105" s="7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6"/>
      <c r="J106" s="7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6"/>
      <c r="J107" s="7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6"/>
      <c r="J108" s="7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6"/>
      <c r="J109" s="7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6"/>
      <c r="J110" s="7"/>
    </row>
    <row r="111">
      <c r="A111" s="5"/>
      <c r="B111" s="118" t="s">
        <v>60</v>
      </c>
      <c r="C111" s="5"/>
      <c r="D111" s="5"/>
      <c r="E111" s="5"/>
      <c r="F111" s="5"/>
      <c r="G111" s="5"/>
      <c r="H111" s="5"/>
      <c r="I111" s="6"/>
      <c r="J111" s="7"/>
    </row>
    <row r="112">
      <c r="A112" s="5"/>
      <c r="B112" s="118"/>
      <c r="C112" s="5"/>
      <c r="D112" s="5"/>
      <c r="E112" s="5"/>
      <c r="F112" s="5"/>
      <c r="G112" s="5"/>
      <c r="H112" s="5"/>
      <c r="I112" s="6"/>
      <c r="J112" s="7"/>
    </row>
    <row r="113" ht="54.75" customHeight="1">
      <c r="A113" s="5"/>
      <c r="B113" s="118"/>
      <c r="C113" s="5"/>
      <c r="D113" s="5"/>
      <c r="E113" s="5"/>
      <c r="F113" s="5"/>
      <c r="G113" s="5"/>
      <c r="H113" s="5"/>
      <c r="I113" s="6"/>
      <c r="J113" s="7"/>
    </row>
    <row r="114">
      <c r="A114" s="5"/>
      <c r="B114" s="119" t="s">
        <v>61</v>
      </c>
      <c r="C114" s="5"/>
      <c r="D114" s="5"/>
      <c r="E114" s="5"/>
      <c r="F114" s="5"/>
      <c r="G114" s="5"/>
      <c r="H114" s="5"/>
      <c r="I114" s="6"/>
      <c r="J114" s="7"/>
    </row>
    <row r="115">
      <c r="A115" s="5"/>
      <c r="B115" s="119" t="s">
        <v>62</v>
      </c>
      <c r="C115" s="5"/>
      <c r="D115" s="5"/>
      <c r="E115" s="5"/>
      <c r="F115" s="5"/>
      <c r="G115" s="5"/>
      <c r="H115" s="5"/>
      <c r="I115" s="6"/>
      <c r="J115" s="7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6"/>
      <c r="J116" s="7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6"/>
      <c r="J117" s="7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6"/>
      <c r="J118" s="7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6"/>
      <c r="J119" s="7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6"/>
      <c r="J120" s="7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6"/>
      <c r="J121" s="7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6"/>
      <c r="J122" s="7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6"/>
      <c r="J123" s="7"/>
    </row>
  </sheetData>
  <mergeCells count="45">
    <mergeCell ref="E100:F100"/>
    <mergeCell ref="G100:H100"/>
    <mergeCell ref="B103:I103"/>
    <mergeCell ref="B105:I105"/>
    <mergeCell ref="C98:D98"/>
    <mergeCell ref="E98:F98"/>
    <mergeCell ref="G98:H98"/>
    <mergeCell ref="C99:D99"/>
    <mergeCell ref="E99:F99"/>
    <mergeCell ref="G99:H99"/>
    <mergeCell ref="C100:D100"/>
    <mergeCell ref="A1:I1"/>
    <mergeCell ref="A3:I3"/>
    <mergeCell ref="A5:I5"/>
    <mergeCell ref="A7:I7"/>
    <mergeCell ref="C12:D12"/>
    <mergeCell ref="E12:F12"/>
    <mergeCell ref="G12:H12"/>
    <mergeCell ref="E57:F57"/>
    <mergeCell ref="G57:H57"/>
    <mergeCell ref="C20:D20"/>
    <mergeCell ref="E20:F20"/>
    <mergeCell ref="G20:H20"/>
    <mergeCell ref="C35:D35"/>
    <mergeCell ref="E35:F35"/>
    <mergeCell ref="G35:H35"/>
    <mergeCell ref="C57:D57"/>
    <mergeCell ref="E94:F94"/>
    <mergeCell ref="G94:H94"/>
    <mergeCell ref="C69:D69"/>
    <mergeCell ref="E69:F69"/>
    <mergeCell ref="G69:H69"/>
    <mergeCell ref="C81:D81"/>
    <mergeCell ref="E81:F81"/>
    <mergeCell ref="G81:H81"/>
    <mergeCell ref="C94:D94"/>
    <mergeCell ref="E97:F97"/>
    <mergeCell ref="G97:H97"/>
    <mergeCell ref="C95:D95"/>
    <mergeCell ref="E95:F95"/>
    <mergeCell ref="G95:H95"/>
    <mergeCell ref="C96:D96"/>
    <mergeCell ref="E96:F96"/>
    <mergeCell ref="G96:H96"/>
    <mergeCell ref="C97:D97"/>
  </mergeCells>
  <conditionalFormatting sqref="I13:I17 I21:I32 I36:I54 I58:I66 I70:I78 I82:I87">
    <cfRule type="containsText" dxfId="0" priority="1" operator="containsText" text="ERROR">
      <formula>NOT(ISERROR(SEARCH(("ERROR"),(I13))))</formula>
    </cfRule>
  </conditionalFormatting>
  <conditionalFormatting sqref="J13:J100">
    <cfRule type="containsText" dxfId="1" priority="2" operator="containsText" text="SUPERIOR">
      <formula>NOT(ISERROR(SEARCH(("SUPERIOR"),(J13))))</formula>
    </cfRule>
  </conditionalFormatting>
  <conditionalFormatting sqref="J13:J101">
    <cfRule type="containsText" dxfId="1" priority="3" operator="containsText" text="INCOMPLETA">
      <formula>NOT(ISERROR(SEARCH(("INCOMPLETA"),(J13))))</formula>
    </cfRule>
  </conditionalFormatting>
  <conditionalFormatting sqref="J101">
    <cfRule type="containsText" dxfId="2" priority="4" operator="containsText" text="SOLVENCIA">
      <formula>NOT(ISERROR(SEARCH(("SOLVENCIA"),(J101))))</formula>
    </cfRule>
  </conditionalFormatting>
  <dataValidations>
    <dataValidation type="custom" allowBlank="1" showDropDown="1" showInputMessage="1" prompt="NÚMERO DE DECIMALES INCORRECTO" sqref="D15 H13:H15 E16:G16 D23:D30 H21:H30 E31:G31 D38:D52 H36:H52 E53:G53 D60:D64 H58:H64 E65:G65 D72:D76 H70:H76 E77:G77 D84 H82:H84 E85:G85 E100 G100 I100">
      <formula1>D13*100=INT(D13*100)</formula1>
    </dataValidation>
  </dataValidations>
  <printOptions/>
  <pageMargins bottom="0.75" footer="0.0" header="0.0" left="0.7" right="0.7" top="0.75"/>
  <pageSetup fitToHeight="0"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5.71"/>
    <col customWidth="1" min="2" max="2" width="50.14"/>
    <col customWidth="1" min="3" max="8" width="10.14"/>
    <col customWidth="1" min="9" max="9" width="17.29"/>
    <col customWidth="1" min="10" max="10" width="48.14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3"/>
      <c r="J1" s="4"/>
    </row>
    <row r="2">
      <c r="A2" s="5"/>
      <c r="B2" s="5"/>
      <c r="C2" s="5"/>
      <c r="D2" s="5"/>
      <c r="E2" s="5"/>
      <c r="F2" s="5"/>
      <c r="G2" s="5"/>
      <c r="H2" s="5"/>
      <c r="I2" s="6"/>
      <c r="J2" s="7"/>
    </row>
    <row r="3">
      <c r="A3" s="8" t="s">
        <v>1</v>
      </c>
      <c r="B3" s="2"/>
      <c r="C3" s="2"/>
      <c r="D3" s="2"/>
      <c r="E3" s="2"/>
      <c r="F3" s="2"/>
      <c r="G3" s="2"/>
      <c r="H3" s="2"/>
      <c r="I3" s="3"/>
      <c r="J3" s="4"/>
    </row>
    <row r="4" ht="27.75" customHeight="1">
      <c r="A4" s="5"/>
      <c r="B4" s="5"/>
      <c r="C4" s="5"/>
      <c r="D4" s="5"/>
      <c r="E4" s="9"/>
      <c r="F4" s="9"/>
      <c r="G4" s="9"/>
      <c r="H4" s="9"/>
      <c r="I4" s="10"/>
      <c r="J4" s="7"/>
    </row>
    <row r="5">
      <c r="A5" s="11" t="s">
        <v>2</v>
      </c>
      <c r="B5" s="2"/>
      <c r="C5" s="2"/>
      <c r="D5" s="2"/>
      <c r="E5" s="2"/>
      <c r="F5" s="2"/>
      <c r="G5" s="2"/>
      <c r="H5" s="2"/>
      <c r="I5" s="3"/>
      <c r="J5" s="12"/>
    </row>
    <row r="6">
      <c r="A6" s="5"/>
      <c r="B6" s="5"/>
      <c r="C6" s="5"/>
      <c r="D6" s="5"/>
      <c r="E6" s="5"/>
      <c r="F6" s="5"/>
      <c r="G6" s="5"/>
      <c r="H6" s="5"/>
      <c r="I6" s="6"/>
      <c r="J6" s="7"/>
    </row>
    <row r="7">
      <c r="A7" s="13" t="s">
        <v>107</v>
      </c>
      <c r="B7" s="14"/>
      <c r="C7" s="14"/>
      <c r="D7" s="14"/>
      <c r="E7" s="14"/>
      <c r="F7" s="14"/>
      <c r="G7" s="14"/>
      <c r="H7" s="14"/>
      <c r="I7" s="15"/>
      <c r="J7" s="7"/>
    </row>
    <row r="8" ht="15.75" customHeight="1">
      <c r="A8" s="5"/>
      <c r="B8" s="5"/>
      <c r="C8" s="5"/>
      <c r="D8" s="5"/>
      <c r="E8" s="5"/>
      <c r="F8" s="5"/>
      <c r="G8" s="5"/>
      <c r="H8" s="5"/>
      <c r="I8" s="6"/>
      <c r="J8" s="7"/>
    </row>
    <row r="9" ht="15.75" customHeight="1">
      <c r="A9" s="5"/>
      <c r="B9" s="5"/>
      <c r="C9" s="5"/>
      <c r="D9" s="5"/>
      <c r="E9" s="5"/>
      <c r="F9" s="5"/>
      <c r="G9" s="5"/>
      <c r="H9" s="5"/>
      <c r="I9" s="6"/>
      <c r="J9" s="7"/>
    </row>
    <row r="10">
      <c r="A10" s="16" t="s">
        <v>4</v>
      </c>
      <c r="B10" s="17"/>
      <c r="C10" s="17"/>
      <c r="D10" s="17"/>
      <c r="E10" s="5"/>
      <c r="F10" s="5"/>
      <c r="G10" s="5"/>
      <c r="H10" s="5"/>
      <c r="I10" s="6"/>
      <c r="J10" s="7"/>
    </row>
    <row r="11">
      <c r="A11" s="5"/>
      <c r="B11" s="5"/>
      <c r="C11" s="5"/>
      <c r="D11" s="5"/>
      <c r="E11" s="5"/>
      <c r="F11" s="5"/>
      <c r="G11" s="5"/>
      <c r="H11" s="5"/>
      <c r="I11" s="6"/>
      <c r="J11" s="7"/>
    </row>
    <row r="12">
      <c r="A12" s="5"/>
      <c r="B12" s="18" t="s">
        <v>5</v>
      </c>
      <c r="C12" s="19" t="s">
        <v>6</v>
      </c>
      <c r="D12" s="20"/>
      <c r="E12" s="19" t="s">
        <v>7</v>
      </c>
      <c r="F12" s="20"/>
      <c r="G12" s="19" t="s">
        <v>8</v>
      </c>
      <c r="H12" s="20"/>
      <c r="I12" s="21" t="s">
        <v>9</v>
      </c>
      <c r="J12" s="5"/>
    </row>
    <row r="13">
      <c r="A13" s="22"/>
      <c r="B13" s="23"/>
      <c r="C13" s="24"/>
      <c r="D13" s="25"/>
      <c r="E13" s="26"/>
      <c r="F13" s="27"/>
      <c r="G13" s="28"/>
      <c r="H13" s="29"/>
      <c r="I13" s="30"/>
      <c r="J13" s="31"/>
    </row>
    <row r="14">
      <c r="A14" s="22"/>
      <c r="B14" s="32" t="str">
        <f>A7</f>
        <v>LOTE 3 - HOSPITAL DE SANT CUGAT</v>
      </c>
      <c r="C14" s="33"/>
      <c r="D14" s="34"/>
      <c r="E14" s="35"/>
      <c r="F14" s="36"/>
      <c r="G14" s="37"/>
      <c r="H14" s="38"/>
      <c r="I14" s="39"/>
      <c r="J14" s="31"/>
    </row>
    <row r="15">
      <c r="A15" s="22"/>
      <c r="B15" s="67" t="s">
        <v>64</v>
      </c>
      <c r="C15" s="41">
        <v>1200.0</v>
      </c>
      <c r="D15" s="42" t="s">
        <v>11</v>
      </c>
      <c r="E15" s="43">
        <v>1.0</v>
      </c>
      <c r="F15" s="65" t="s">
        <v>65</v>
      </c>
      <c r="G15" s="74"/>
      <c r="H15" s="46" t="s">
        <v>11</v>
      </c>
      <c r="I15" s="39" t="str">
        <f t="shared" ref="I15:I16" si="1">IF(G15&gt;C15,"ERROR", IF(G15&lt;=0,"",(E15*G15)))</f>
        <v/>
      </c>
      <c r="J15" s="31" t="str">
        <f t="shared" ref="J15:J16" si="2">IF(C15&lt;=0,"", IF(G15&lt;=0,"INDICAR PRECIO OFERTADO",IF(G15&gt;C15,"PRECIO SUPERIOR AL PRESUPUESTO BASE","")))</f>
        <v>INDICAR PRECIO OFERTADO</v>
      </c>
    </row>
    <row r="16">
      <c r="A16" s="22"/>
      <c r="B16" s="67" t="s">
        <v>108</v>
      </c>
      <c r="C16" s="41">
        <v>1800.0</v>
      </c>
      <c r="D16" s="42" t="s">
        <v>11</v>
      </c>
      <c r="E16" s="43">
        <v>1.0</v>
      </c>
      <c r="F16" s="65" t="s">
        <v>65</v>
      </c>
      <c r="G16" s="74"/>
      <c r="H16" s="46" t="s">
        <v>11</v>
      </c>
      <c r="I16" s="39" t="str">
        <f t="shared" si="1"/>
        <v/>
      </c>
      <c r="J16" s="31" t="str">
        <f t="shared" si="2"/>
        <v>INDICAR PRECIO OFERTADO</v>
      </c>
    </row>
    <row r="17">
      <c r="A17" s="22"/>
      <c r="B17" s="47"/>
      <c r="C17" s="48"/>
      <c r="D17" s="49"/>
      <c r="E17" s="50"/>
      <c r="F17" s="51"/>
      <c r="G17" s="52"/>
      <c r="H17" s="53"/>
      <c r="I17" s="54"/>
      <c r="J17" s="31"/>
    </row>
    <row r="18" ht="15.0" customHeight="1">
      <c r="A18" s="55"/>
      <c r="B18" s="56"/>
      <c r="C18" s="57"/>
      <c r="D18" s="58"/>
      <c r="E18" s="59"/>
      <c r="F18" s="59"/>
      <c r="G18" s="59"/>
      <c r="H18" s="59"/>
      <c r="I18" s="60"/>
      <c r="J18" s="61"/>
    </row>
    <row r="19">
      <c r="A19" s="16" t="s">
        <v>13</v>
      </c>
      <c r="B19" s="17"/>
      <c r="C19" s="17"/>
      <c r="D19" s="17"/>
      <c r="E19" s="5"/>
      <c r="F19" s="5"/>
      <c r="G19" s="5"/>
      <c r="H19" s="5"/>
      <c r="I19" s="6"/>
      <c r="J19" s="7"/>
    </row>
    <row r="20">
      <c r="A20" s="5"/>
      <c r="B20" s="5"/>
      <c r="C20" s="5"/>
      <c r="D20" s="5"/>
      <c r="E20" s="5"/>
      <c r="F20" s="5"/>
      <c r="G20" s="5"/>
      <c r="H20" s="5"/>
      <c r="I20" s="6"/>
      <c r="J20" s="7"/>
    </row>
    <row r="21">
      <c r="A21" s="5"/>
      <c r="B21" s="18" t="s">
        <v>5</v>
      </c>
      <c r="C21" s="19" t="s">
        <v>6</v>
      </c>
      <c r="D21" s="20"/>
      <c r="E21" s="19" t="s">
        <v>14</v>
      </c>
      <c r="F21" s="20"/>
      <c r="G21" s="19" t="s">
        <v>8</v>
      </c>
      <c r="H21" s="20"/>
      <c r="I21" s="21" t="s">
        <v>15</v>
      </c>
      <c r="J21" s="5"/>
    </row>
    <row r="22">
      <c r="A22" s="22"/>
      <c r="B22" s="23"/>
      <c r="C22" s="24"/>
      <c r="D22" s="25"/>
      <c r="E22" s="26"/>
      <c r="F22" s="27"/>
      <c r="G22" s="62"/>
      <c r="H22" s="29"/>
      <c r="I22" s="30"/>
      <c r="J22" s="31"/>
    </row>
    <row r="23">
      <c r="A23" s="22"/>
      <c r="B23" s="32" t="str">
        <f>A7</f>
        <v>LOTE 3 - HOSPITAL DE SANT CUGAT</v>
      </c>
      <c r="C23" s="33"/>
      <c r="D23" s="34"/>
      <c r="E23" s="35"/>
      <c r="F23" s="36"/>
      <c r="G23" s="63"/>
      <c r="H23" s="38"/>
      <c r="I23" s="39"/>
      <c r="J23" s="31"/>
    </row>
    <row r="24">
      <c r="A24" s="22"/>
      <c r="B24" s="67" t="s">
        <v>67</v>
      </c>
      <c r="C24" s="41">
        <v>1000.0</v>
      </c>
      <c r="D24" s="42" t="s">
        <v>17</v>
      </c>
      <c r="E24" s="43">
        <v>1.0</v>
      </c>
      <c r="F24" s="65" t="s">
        <v>18</v>
      </c>
      <c r="G24" s="66"/>
      <c r="H24" s="46" t="s">
        <v>17</v>
      </c>
      <c r="I24" s="39" t="str">
        <f t="shared" ref="I24:I28" si="3">IF(G24&gt;C24,"ERROR", IF(G24&lt;=0,"",(E24*G24)))</f>
        <v/>
      </c>
      <c r="J24" s="31" t="str">
        <f t="shared" ref="J24:J29" si="4">IF(C24&lt;=0,"", IF(G24&lt;=0,"INDICAR PRECIO OFERTADO",IF(G24&gt;C24,"PRECIO SUPERIOR AL PRESUPUESTO BASE","")))</f>
        <v>INDICAR PRECIO OFERTADO</v>
      </c>
    </row>
    <row r="25">
      <c r="A25" s="22"/>
      <c r="B25" s="67" t="s">
        <v>23</v>
      </c>
      <c r="C25" s="41">
        <v>120.0</v>
      </c>
      <c r="D25" s="42" t="s">
        <v>17</v>
      </c>
      <c r="E25" s="43">
        <v>20.0</v>
      </c>
      <c r="F25" s="65" t="s">
        <v>18</v>
      </c>
      <c r="G25" s="66"/>
      <c r="H25" s="46" t="s">
        <v>17</v>
      </c>
      <c r="I25" s="39" t="str">
        <f t="shared" si="3"/>
        <v/>
      </c>
      <c r="J25" s="31" t="str">
        <f t="shared" si="4"/>
        <v>INDICAR PRECIO OFERTADO</v>
      </c>
    </row>
    <row r="26">
      <c r="A26" s="22"/>
      <c r="B26" s="67" t="s">
        <v>24</v>
      </c>
      <c r="C26" s="41">
        <v>220.0</v>
      </c>
      <c r="D26" s="42" t="s">
        <v>17</v>
      </c>
      <c r="E26" s="43">
        <v>1.0</v>
      </c>
      <c r="F26" s="65" t="s">
        <v>18</v>
      </c>
      <c r="G26" s="66"/>
      <c r="H26" s="46" t="s">
        <v>17</v>
      </c>
      <c r="I26" s="39" t="str">
        <f t="shared" si="3"/>
        <v/>
      </c>
      <c r="J26" s="31" t="str">
        <f t="shared" si="4"/>
        <v>INDICAR PRECIO OFERTADO</v>
      </c>
    </row>
    <row r="27">
      <c r="A27" s="22"/>
      <c r="B27" s="67" t="s">
        <v>69</v>
      </c>
      <c r="C27" s="41">
        <v>300.0</v>
      </c>
      <c r="D27" s="42" t="s">
        <v>17</v>
      </c>
      <c r="E27" s="43">
        <v>2.0</v>
      </c>
      <c r="F27" s="65" t="s">
        <v>18</v>
      </c>
      <c r="G27" s="66"/>
      <c r="H27" s="46" t="s">
        <v>17</v>
      </c>
      <c r="I27" s="39" t="str">
        <f t="shared" si="3"/>
        <v/>
      </c>
      <c r="J27" s="31" t="str">
        <f t="shared" si="4"/>
        <v>INDICAR PRECIO OFERTADO</v>
      </c>
    </row>
    <row r="28">
      <c r="A28" s="22"/>
      <c r="B28" s="67" t="s">
        <v>70</v>
      </c>
      <c r="C28" s="41">
        <v>500.0</v>
      </c>
      <c r="D28" s="42" t="s">
        <v>17</v>
      </c>
      <c r="E28" s="43">
        <v>1.0</v>
      </c>
      <c r="F28" s="65" t="s">
        <v>18</v>
      </c>
      <c r="G28" s="66"/>
      <c r="H28" s="46" t="s">
        <v>17</v>
      </c>
      <c r="I28" s="39" t="str">
        <f t="shared" si="3"/>
        <v/>
      </c>
      <c r="J28" s="31" t="str">
        <f t="shared" si="4"/>
        <v>INDICAR PRECIO OFERTADO</v>
      </c>
    </row>
    <row r="29">
      <c r="A29" s="22"/>
      <c r="B29" s="64" t="s">
        <v>25</v>
      </c>
      <c r="C29" s="68"/>
      <c r="D29" s="42"/>
      <c r="E29" s="69"/>
      <c r="F29" s="65"/>
      <c r="G29" s="70"/>
      <c r="H29" s="46"/>
      <c r="I29" s="71">
        <v>1180.0</v>
      </c>
      <c r="J29" s="31" t="str">
        <f t="shared" si="4"/>
        <v/>
      </c>
    </row>
    <row r="30">
      <c r="A30" s="22"/>
      <c r="B30" s="47"/>
      <c r="C30" s="48"/>
      <c r="D30" s="49"/>
      <c r="E30" s="50"/>
      <c r="F30" s="51"/>
      <c r="G30" s="72"/>
      <c r="H30" s="53"/>
      <c r="I30" s="54"/>
      <c r="J30" s="31"/>
    </row>
    <row r="31" ht="15.0" customHeight="1">
      <c r="A31" s="55"/>
      <c r="B31" s="56"/>
      <c r="C31" s="57"/>
      <c r="D31" s="58"/>
      <c r="E31" s="59"/>
      <c r="F31" s="59"/>
      <c r="G31" s="59"/>
      <c r="H31" s="59"/>
      <c r="I31" s="60"/>
      <c r="J31" s="61"/>
    </row>
    <row r="32">
      <c r="A32" s="16" t="s">
        <v>26</v>
      </c>
      <c r="B32" s="17"/>
      <c r="C32" s="17"/>
      <c r="D32" s="17"/>
      <c r="E32" s="5"/>
      <c r="F32" s="5"/>
      <c r="G32" s="5"/>
      <c r="H32" s="5"/>
      <c r="I32" s="6"/>
      <c r="J32" s="7"/>
    </row>
    <row r="33">
      <c r="A33" s="5"/>
      <c r="B33" s="5"/>
      <c r="C33" s="5"/>
      <c r="D33" s="5"/>
      <c r="E33" s="5"/>
      <c r="F33" s="5"/>
      <c r="G33" s="5"/>
      <c r="H33" s="5"/>
      <c r="I33" s="6"/>
      <c r="J33" s="7"/>
    </row>
    <row r="34">
      <c r="A34" s="5"/>
      <c r="B34" s="18" t="s">
        <v>5</v>
      </c>
      <c r="C34" s="19" t="s">
        <v>6</v>
      </c>
      <c r="D34" s="20"/>
      <c r="E34" s="19" t="s">
        <v>14</v>
      </c>
      <c r="F34" s="20"/>
      <c r="G34" s="19" t="s">
        <v>8</v>
      </c>
      <c r="H34" s="20"/>
      <c r="I34" s="21" t="s">
        <v>15</v>
      </c>
      <c r="J34" s="5"/>
    </row>
    <row r="35">
      <c r="A35" s="22"/>
      <c r="B35" s="23"/>
      <c r="C35" s="24"/>
      <c r="D35" s="25"/>
      <c r="E35" s="26"/>
      <c r="F35" s="27"/>
      <c r="G35" s="62"/>
      <c r="H35" s="29"/>
      <c r="I35" s="30"/>
      <c r="J35" s="31"/>
    </row>
    <row r="36">
      <c r="A36" s="22"/>
      <c r="B36" s="32" t="str">
        <f>A7</f>
        <v>LOTE 3 - HOSPITAL DE SANT CUGAT</v>
      </c>
      <c r="C36" s="33"/>
      <c r="D36" s="34"/>
      <c r="E36" s="35"/>
      <c r="F36" s="36"/>
      <c r="G36" s="63"/>
      <c r="H36" s="38"/>
      <c r="I36" s="39"/>
      <c r="J36" s="31"/>
    </row>
    <row r="37">
      <c r="A37" s="22"/>
      <c r="B37" s="64" t="s">
        <v>27</v>
      </c>
      <c r="C37" s="68">
        <v>30.0</v>
      </c>
      <c r="D37" s="42" t="s">
        <v>28</v>
      </c>
      <c r="E37" s="43">
        <v>132.0</v>
      </c>
      <c r="F37" s="65" t="s">
        <v>29</v>
      </c>
      <c r="G37" s="74"/>
      <c r="H37" s="46" t="s">
        <v>28</v>
      </c>
      <c r="I37" s="39" t="str">
        <f t="shared" ref="I37:I45" si="5">IF(G37&gt;C37,"ERROR", IF(G37&lt;=0,"",(E37*G37)))</f>
        <v/>
      </c>
      <c r="J37" s="31" t="str">
        <f t="shared" ref="J37:J45" si="6">IF(C37&lt;=0,"", IF(G37&lt;=0,"INDICAR PRECIO OFERTADO",IF(G37&gt;C37,"PRECIO SUPERIOR AL PRESUPUESTO BASE","")))</f>
        <v>INDICAR PRECIO OFERTADO</v>
      </c>
    </row>
    <row r="38">
      <c r="A38" s="22"/>
      <c r="B38" s="64" t="s">
        <v>30</v>
      </c>
      <c r="C38" s="68">
        <v>20.0</v>
      </c>
      <c r="D38" s="42" t="s">
        <v>28</v>
      </c>
      <c r="E38" s="43">
        <v>130.0</v>
      </c>
      <c r="F38" s="65" t="s">
        <v>29</v>
      </c>
      <c r="G38" s="74"/>
      <c r="H38" s="46" t="s">
        <v>28</v>
      </c>
      <c r="I38" s="39" t="str">
        <f t="shared" si="5"/>
        <v/>
      </c>
      <c r="J38" s="31" t="str">
        <f t="shared" si="6"/>
        <v>INDICAR PRECIO OFERTADO</v>
      </c>
    </row>
    <row r="39">
      <c r="A39" s="22"/>
      <c r="B39" s="64" t="s">
        <v>31</v>
      </c>
      <c r="C39" s="41">
        <v>20.0</v>
      </c>
      <c r="D39" s="42" t="s">
        <v>28</v>
      </c>
      <c r="E39" s="43">
        <v>122.0</v>
      </c>
      <c r="F39" s="65" t="s">
        <v>29</v>
      </c>
      <c r="G39" s="66"/>
      <c r="H39" s="46" t="s">
        <v>28</v>
      </c>
      <c r="I39" s="39" t="str">
        <f t="shared" si="5"/>
        <v/>
      </c>
      <c r="J39" s="31" t="str">
        <f t="shared" si="6"/>
        <v>INDICAR PRECIO OFERTADO</v>
      </c>
    </row>
    <row r="40">
      <c r="A40" s="22"/>
      <c r="B40" s="67" t="s">
        <v>71</v>
      </c>
      <c r="C40" s="41">
        <v>300.0</v>
      </c>
      <c r="D40" s="42" t="s">
        <v>28</v>
      </c>
      <c r="E40" s="43">
        <v>1.0</v>
      </c>
      <c r="F40" s="65" t="s">
        <v>29</v>
      </c>
      <c r="G40" s="66"/>
      <c r="H40" s="46" t="s">
        <v>28</v>
      </c>
      <c r="I40" s="39" t="str">
        <f t="shared" si="5"/>
        <v/>
      </c>
      <c r="J40" s="31" t="str">
        <f t="shared" si="6"/>
        <v>INDICAR PRECIO OFERTADO</v>
      </c>
    </row>
    <row r="41">
      <c r="A41" s="22"/>
      <c r="B41" s="67" t="s">
        <v>72</v>
      </c>
      <c r="C41" s="41">
        <v>60.0</v>
      </c>
      <c r="D41" s="42" t="s">
        <v>28</v>
      </c>
      <c r="E41" s="43">
        <v>13.0</v>
      </c>
      <c r="F41" s="65" t="s">
        <v>29</v>
      </c>
      <c r="G41" s="66"/>
      <c r="H41" s="46" t="s">
        <v>28</v>
      </c>
      <c r="I41" s="39" t="str">
        <f t="shared" si="5"/>
        <v/>
      </c>
      <c r="J41" s="31" t="str">
        <f t="shared" si="6"/>
        <v>INDICAR PRECIO OFERTADO</v>
      </c>
    </row>
    <row r="42">
      <c r="A42" s="22"/>
      <c r="B42" s="67" t="s">
        <v>76</v>
      </c>
      <c r="C42" s="41">
        <v>50.0</v>
      </c>
      <c r="D42" s="42" t="s">
        <v>28</v>
      </c>
      <c r="E42" s="43">
        <v>15.0</v>
      </c>
      <c r="F42" s="65" t="s">
        <v>29</v>
      </c>
      <c r="G42" s="66"/>
      <c r="H42" s="46" t="s">
        <v>28</v>
      </c>
      <c r="I42" s="39" t="str">
        <f t="shared" si="5"/>
        <v/>
      </c>
      <c r="J42" s="31" t="str">
        <f t="shared" si="6"/>
        <v>INDICAR PRECIO OFERTADO</v>
      </c>
    </row>
    <row r="43">
      <c r="A43" s="22"/>
      <c r="B43" s="67" t="s">
        <v>77</v>
      </c>
      <c r="C43" s="41">
        <v>20.0</v>
      </c>
      <c r="D43" s="42" t="s">
        <v>28</v>
      </c>
      <c r="E43" s="43">
        <v>15.0</v>
      </c>
      <c r="F43" s="65" t="s">
        <v>29</v>
      </c>
      <c r="G43" s="66"/>
      <c r="H43" s="46" t="s">
        <v>28</v>
      </c>
      <c r="I43" s="39" t="str">
        <f t="shared" si="5"/>
        <v/>
      </c>
      <c r="J43" s="31" t="str">
        <f t="shared" si="6"/>
        <v>INDICAR PRECIO OFERTADO</v>
      </c>
    </row>
    <row r="44">
      <c r="A44" s="22"/>
      <c r="B44" s="67" t="s">
        <v>78</v>
      </c>
      <c r="C44" s="41">
        <v>30.0</v>
      </c>
      <c r="D44" s="42" t="s">
        <v>28</v>
      </c>
      <c r="E44" s="43">
        <v>17.0</v>
      </c>
      <c r="F44" s="65" t="s">
        <v>29</v>
      </c>
      <c r="G44" s="66"/>
      <c r="H44" s="46" t="s">
        <v>28</v>
      </c>
      <c r="I44" s="39" t="str">
        <f t="shared" si="5"/>
        <v/>
      </c>
      <c r="J44" s="31" t="str">
        <f t="shared" si="6"/>
        <v>INDICAR PRECIO OFERTADO</v>
      </c>
    </row>
    <row r="45">
      <c r="A45" s="22"/>
      <c r="B45" s="67" t="s">
        <v>79</v>
      </c>
      <c r="C45" s="41">
        <v>400.0</v>
      </c>
      <c r="D45" s="42" t="s">
        <v>28</v>
      </c>
      <c r="E45" s="43">
        <v>9.0</v>
      </c>
      <c r="F45" s="65" t="s">
        <v>29</v>
      </c>
      <c r="G45" s="66"/>
      <c r="H45" s="46" t="s">
        <v>28</v>
      </c>
      <c r="I45" s="39" t="str">
        <f t="shared" si="5"/>
        <v/>
      </c>
      <c r="J45" s="31" t="str">
        <f t="shared" si="6"/>
        <v>INDICAR PRECIO OFERTADO</v>
      </c>
    </row>
    <row r="46">
      <c r="A46" s="22"/>
      <c r="B46" s="47"/>
      <c r="C46" s="48"/>
      <c r="D46" s="49"/>
      <c r="E46" s="50"/>
      <c r="F46" s="51"/>
      <c r="G46" s="72"/>
      <c r="H46" s="53"/>
      <c r="I46" s="54"/>
      <c r="J46" s="31"/>
    </row>
    <row r="47" ht="15.0" customHeight="1">
      <c r="A47" s="55"/>
      <c r="B47" s="56"/>
      <c r="C47" s="57"/>
      <c r="D47" s="58"/>
      <c r="E47" s="59"/>
      <c r="F47" s="59"/>
      <c r="G47" s="59"/>
      <c r="H47" s="59"/>
      <c r="I47" s="60"/>
      <c r="J47" s="61"/>
    </row>
    <row r="48">
      <c r="A48" s="16" t="s">
        <v>32</v>
      </c>
      <c r="B48" s="17"/>
      <c r="C48" s="17"/>
      <c r="D48" s="17"/>
      <c r="E48" s="5"/>
      <c r="F48" s="5"/>
      <c r="G48" s="5"/>
      <c r="H48" s="5"/>
      <c r="I48" s="6"/>
      <c r="J48" s="7"/>
    </row>
    <row r="49">
      <c r="A49" s="5"/>
      <c r="B49" s="5"/>
      <c r="C49" s="5"/>
      <c r="D49" s="5"/>
      <c r="E49" s="5"/>
      <c r="F49" s="5"/>
      <c r="G49" s="5"/>
      <c r="H49" s="5"/>
      <c r="I49" s="6"/>
      <c r="J49" s="7"/>
    </row>
    <row r="50">
      <c r="A50" s="5"/>
      <c r="B50" s="73" t="s">
        <v>5</v>
      </c>
      <c r="C50" s="19" t="s">
        <v>6</v>
      </c>
      <c r="D50" s="20"/>
      <c r="E50" s="19" t="s">
        <v>14</v>
      </c>
      <c r="F50" s="20"/>
      <c r="G50" s="19" t="s">
        <v>8</v>
      </c>
      <c r="H50" s="20"/>
      <c r="I50" s="21" t="s">
        <v>15</v>
      </c>
      <c r="J50" s="5"/>
    </row>
    <row r="51">
      <c r="A51" s="22"/>
      <c r="B51" s="23"/>
      <c r="C51" s="24"/>
      <c r="D51" s="25"/>
      <c r="E51" s="26"/>
      <c r="F51" s="27"/>
      <c r="G51" s="62"/>
      <c r="H51" s="29"/>
      <c r="I51" s="30"/>
      <c r="J51" s="31"/>
    </row>
    <row r="52">
      <c r="A52" s="22"/>
      <c r="B52" s="32" t="str">
        <f>A7</f>
        <v>LOTE 3 - HOSPITAL DE SANT CUGAT</v>
      </c>
      <c r="C52" s="33"/>
      <c r="D52" s="34"/>
      <c r="E52" s="35"/>
      <c r="F52" s="36"/>
      <c r="G52" s="63"/>
      <c r="H52" s="38"/>
      <c r="I52" s="39"/>
      <c r="J52" s="31"/>
    </row>
    <row r="53">
      <c r="A53" s="22"/>
      <c r="B53" s="67" t="s">
        <v>104</v>
      </c>
      <c r="C53" s="41">
        <v>450.0</v>
      </c>
      <c r="D53" s="42" t="s">
        <v>17</v>
      </c>
      <c r="E53" s="43">
        <v>13.0</v>
      </c>
      <c r="F53" s="65" t="s">
        <v>18</v>
      </c>
      <c r="G53" s="45"/>
      <c r="H53" s="46" t="s">
        <v>17</v>
      </c>
      <c r="I53" s="39" t="str">
        <f>IF(G53&gt;C53,"ERROR", IF(G53&lt;=0,"",(E53*G53)))</f>
        <v/>
      </c>
      <c r="J53" s="31" t="str">
        <f>IF(C53&lt;=0,"", IF(G53&lt;=0,"INDICAR PRECIO OFERTADO",IF(G53&gt;C53,"PRECIO SUPERIOR AL PRESUPUESTO BASE","")))</f>
        <v>INDICAR PRECIO OFERTADO</v>
      </c>
    </row>
    <row r="54">
      <c r="A54" s="22"/>
      <c r="B54" s="47"/>
      <c r="C54" s="48"/>
      <c r="D54" s="49"/>
      <c r="E54" s="50"/>
      <c r="F54" s="51"/>
      <c r="G54" s="72"/>
      <c r="H54" s="53"/>
      <c r="I54" s="54"/>
      <c r="J54" s="31"/>
    </row>
    <row r="55">
      <c r="A55" s="55"/>
      <c r="B55" s="56"/>
      <c r="C55" s="57"/>
      <c r="D55" s="58"/>
      <c r="E55" s="59"/>
      <c r="F55" s="59"/>
      <c r="G55" s="59"/>
      <c r="H55" s="59"/>
      <c r="I55" s="60"/>
      <c r="J55" s="61"/>
    </row>
    <row r="56">
      <c r="A56" s="5"/>
      <c r="B56" s="5"/>
      <c r="C56" s="77"/>
      <c r="D56" s="77"/>
      <c r="E56" s="78"/>
      <c r="F56" s="78"/>
      <c r="G56" s="78"/>
      <c r="H56" s="79" t="s">
        <v>41</v>
      </c>
      <c r="I56" s="80">
        <f>IF(COUNTIF(I13:I54,"ERROR"),"ERROR",SUM(I51:I54,I35:I46,I22:I30,I13:I17))</f>
        <v>1180</v>
      </c>
      <c r="J56" s="77" t="str">
        <f>IF(COUNTIF(J13:J54,"INDICAR PRECIO OFERTADO"),"OFERTA INCOMPLETA. FALTA ALGUN PRECIO",IF(I56="ERROR","PRECIO SUPERIOR AL PRESUPUESTO BASE",""))</f>
        <v>OFERTA INCOMPLETA. FALTA ALGUN PRECIO</v>
      </c>
    </row>
    <row r="57">
      <c r="A57" s="5"/>
      <c r="B57" s="5"/>
      <c r="C57" s="77"/>
      <c r="D57" s="77"/>
      <c r="E57" s="78"/>
      <c r="F57" s="78"/>
      <c r="G57" s="78"/>
      <c r="H57" s="81" t="s">
        <v>42</v>
      </c>
      <c r="I57" s="82">
        <f>I56*21%</f>
        <v>247.8</v>
      </c>
      <c r="J57" s="77"/>
    </row>
    <row r="58">
      <c r="A58" s="5"/>
      <c r="B58" s="5"/>
      <c r="C58" s="77"/>
      <c r="D58" s="77"/>
      <c r="E58" s="78"/>
      <c r="F58" s="78"/>
      <c r="G58" s="78"/>
      <c r="H58" s="79" t="s">
        <v>43</v>
      </c>
      <c r="I58" s="83">
        <f>I56+I57</f>
        <v>1427.8</v>
      </c>
      <c r="J58" s="77"/>
    </row>
    <row r="59">
      <c r="A59" s="84"/>
      <c r="B59" s="85"/>
      <c r="C59" s="84"/>
      <c r="D59" s="84"/>
      <c r="E59" s="84"/>
      <c r="F59" s="84"/>
      <c r="G59" s="84"/>
      <c r="H59" s="84"/>
      <c r="I59" s="86"/>
      <c r="J59" s="87"/>
    </row>
    <row r="60">
      <c r="A60" s="84"/>
      <c r="B60" s="85"/>
      <c r="C60" s="84"/>
      <c r="D60" s="84"/>
      <c r="E60" s="84"/>
      <c r="F60" s="84"/>
      <c r="G60" s="84"/>
      <c r="H60" s="84"/>
      <c r="I60" s="86"/>
      <c r="J60" s="87"/>
    </row>
    <row r="61">
      <c r="A61" s="88" t="s">
        <v>44</v>
      </c>
      <c r="B61" s="85"/>
      <c r="C61" s="84"/>
      <c r="D61" s="84"/>
      <c r="E61" s="84"/>
      <c r="F61" s="84"/>
      <c r="G61" s="84"/>
      <c r="H61" s="84"/>
      <c r="I61" s="86"/>
      <c r="J61" s="87"/>
    </row>
    <row r="62">
      <c r="A62" s="77"/>
      <c r="B62" s="5"/>
      <c r="C62" s="77"/>
      <c r="D62" s="77"/>
      <c r="E62" s="5"/>
      <c r="F62" s="5"/>
      <c r="G62" s="5"/>
      <c r="H62" s="5"/>
      <c r="I62" s="6"/>
      <c r="J62" s="7"/>
    </row>
    <row r="63">
      <c r="A63" s="5"/>
      <c r="B63" s="89" t="s">
        <v>45</v>
      </c>
      <c r="C63" s="90" t="s">
        <v>46</v>
      </c>
      <c r="D63" s="20"/>
      <c r="E63" s="91" t="s">
        <v>47</v>
      </c>
      <c r="F63" s="20"/>
      <c r="G63" s="90" t="s">
        <v>48</v>
      </c>
      <c r="H63" s="20"/>
      <c r="I63" s="92" t="s">
        <v>49</v>
      </c>
      <c r="J63" s="93"/>
    </row>
    <row r="64" ht="15.75" customHeight="1">
      <c r="A64" s="5"/>
      <c r="B64" s="94"/>
      <c r="C64" s="95"/>
      <c r="D64" s="96"/>
      <c r="E64" s="97"/>
      <c r="F64" s="96"/>
      <c r="G64" s="97"/>
      <c r="H64" s="96"/>
      <c r="I64" s="98"/>
      <c r="J64" s="99"/>
    </row>
    <row r="65" ht="15.75" customHeight="1">
      <c r="A65" s="5"/>
      <c r="B65" s="100" t="str">
        <f>B14</f>
        <v>LOTE 3 - HOSPITAL DE SANT CUGAT</v>
      </c>
      <c r="C65" s="101"/>
      <c r="D65" s="102"/>
      <c r="E65" s="103"/>
      <c r="F65" s="104"/>
      <c r="G65" s="105"/>
      <c r="H65" s="104"/>
      <c r="I65" s="106"/>
      <c r="J65" s="107"/>
    </row>
    <row r="66" ht="15.75" customHeight="1">
      <c r="A66" s="5"/>
      <c r="B66" s="108" t="s">
        <v>54</v>
      </c>
      <c r="C66" s="101"/>
      <c r="D66" s="102"/>
      <c r="E66" s="109"/>
      <c r="F66" s="104"/>
      <c r="G66" s="105"/>
      <c r="H66" s="104"/>
      <c r="I66" s="106"/>
      <c r="J66" s="107"/>
    </row>
    <row r="67" ht="15.75" customHeight="1">
      <c r="A67" s="5"/>
      <c r="B67" s="67" t="s">
        <v>51</v>
      </c>
      <c r="C67" s="101"/>
      <c r="D67" s="102"/>
      <c r="E67" s="109">
        <v>5.0</v>
      </c>
      <c r="F67" s="104"/>
      <c r="G67" s="105">
        <f t="shared" ref="G67:G68" si="7">C67-E67</f>
        <v>-5</v>
      </c>
      <c r="H67" s="104"/>
      <c r="I67" s="106"/>
      <c r="J67" s="107" t="str">
        <f t="shared" ref="J67:J68" si="8">IF(C67="","INDICAR DATOS",IF(G67&lt;0,"NO CUMPLE SOLVENCIA",""))</f>
        <v>INDICAR DATOS</v>
      </c>
    </row>
    <row r="68">
      <c r="A68" s="5"/>
      <c r="B68" s="67" t="s">
        <v>52</v>
      </c>
      <c r="C68" s="101"/>
      <c r="D68" s="102"/>
      <c r="E68" s="109">
        <v>5.0</v>
      </c>
      <c r="F68" s="104"/>
      <c r="G68" s="105">
        <f t="shared" si="7"/>
        <v>-5</v>
      </c>
      <c r="H68" s="104"/>
      <c r="I68" s="106"/>
      <c r="J68" s="107" t="str">
        <f t="shared" si="8"/>
        <v>INDICAR DATOS</v>
      </c>
    </row>
    <row r="69" ht="15.75" customHeight="1">
      <c r="A69" s="5"/>
      <c r="B69" s="110"/>
      <c r="C69" s="111"/>
      <c r="D69" s="112"/>
      <c r="E69" s="113"/>
      <c r="F69" s="112"/>
      <c r="G69" s="113"/>
      <c r="H69" s="112"/>
      <c r="I69" s="114"/>
      <c r="J69" s="99"/>
    </row>
    <row r="70" ht="15.75" customHeight="1">
      <c r="A70" s="5"/>
      <c r="B70" s="115"/>
      <c r="C70" s="115"/>
      <c r="D70" s="115"/>
      <c r="E70" s="115"/>
      <c r="F70" s="115"/>
      <c r="G70" s="115"/>
      <c r="H70" s="115"/>
      <c r="I70" s="115"/>
      <c r="J70" s="116" t="str">
        <f>IF(COUNTIF(J64:J69,"INDICAR DATOS"),"OFERTA INCOMPLETA. FALTA ALGUN DATO",IF(COUNTIF(J64:J69,"NO CUMPLE SOLVENCIA"),"OFERTA NO VALIDA. NO CUMPLE SOLVENCIA",""))</f>
        <v>OFERTA INCOMPLETA. FALTA ALGUN DATO</v>
      </c>
    </row>
    <row r="71" ht="15.75" customHeight="1">
      <c r="A71" s="5"/>
      <c r="B71" s="5"/>
      <c r="C71" s="5"/>
      <c r="D71" s="5"/>
      <c r="E71" s="5"/>
      <c r="F71" s="5"/>
      <c r="G71" s="5"/>
      <c r="H71" s="5"/>
      <c r="I71" s="6"/>
      <c r="J71" s="7"/>
    </row>
    <row r="72">
      <c r="A72" s="5"/>
      <c r="B72" s="117" t="s">
        <v>109</v>
      </c>
      <c r="J72" s="7"/>
    </row>
    <row r="73" ht="15.75" customHeight="1">
      <c r="A73" s="5"/>
      <c r="B73" s="5"/>
      <c r="C73" s="5"/>
      <c r="D73" s="5"/>
      <c r="E73" s="5"/>
      <c r="F73" s="5"/>
      <c r="G73" s="5"/>
      <c r="H73" s="5"/>
      <c r="I73" s="6"/>
      <c r="J73" s="7"/>
    </row>
    <row r="74">
      <c r="A74" s="5"/>
      <c r="B74" s="117" t="s">
        <v>110</v>
      </c>
      <c r="J74" s="7"/>
    </row>
    <row r="75" ht="15.75" customHeight="1">
      <c r="A75" s="5"/>
      <c r="B75" s="5"/>
      <c r="C75" s="5"/>
      <c r="D75" s="5"/>
      <c r="E75" s="5"/>
      <c r="F75" s="5"/>
      <c r="G75" s="5"/>
      <c r="H75" s="5"/>
      <c r="I75" s="6"/>
      <c r="J75" s="7"/>
    </row>
    <row r="76" ht="15.75" customHeight="1">
      <c r="A76" s="5"/>
      <c r="B76" s="5"/>
      <c r="C76" s="5"/>
      <c r="D76" s="5"/>
      <c r="E76" s="5"/>
      <c r="F76" s="5"/>
      <c r="G76" s="5"/>
      <c r="H76" s="5"/>
      <c r="I76" s="6"/>
      <c r="J76" s="7"/>
    </row>
    <row r="77" ht="15.75" customHeight="1">
      <c r="A77" s="5"/>
      <c r="B77" s="5"/>
      <c r="C77" s="5"/>
      <c r="D77" s="5"/>
      <c r="E77" s="5"/>
      <c r="F77" s="5"/>
      <c r="G77" s="5"/>
      <c r="H77" s="5"/>
      <c r="I77" s="6"/>
      <c r="J77" s="7"/>
    </row>
    <row r="78" ht="15.75" customHeight="1">
      <c r="A78" s="5"/>
      <c r="B78" s="5"/>
      <c r="C78" s="5"/>
      <c r="D78" s="5"/>
      <c r="E78" s="5"/>
      <c r="F78" s="5"/>
      <c r="G78" s="5"/>
      <c r="H78" s="5"/>
      <c r="I78" s="6"/>
      <c r="J78" s="7"/>
    </row>
    <row r="79" ht="15.75" customHeight="1">
      <c r="A79" s="5"/>
      <c r="B79" s="5"/>
      <c r="C79" s="5"/>
      <c r="D79" s="5"/>
      <c r="E79" s="5"/>
      <c r="F79" s="5"/>
      <c r="G79" s="5"/>
      <c r="H79" s="5"/>
      <c r="I79" s="6"/>
      <c r="J79" s="7"/>
    </row>
    <row r="80">
      <c r="A80" s="5"/>
      <c r="B80" s="118" t="s">
        <v>60</v>
      </c>
      <c r="C80" s="5"/>
      <c r="D80" s="5"/>
      <c r="E80" s="5"/>
      <c r="F80" s="5"/>
      <c r="G80" s="5"/>
      <c r="H80" s="5"/>
      <c r="I80" s="6"/>
      <c r="J80" s="7"/>
    </row>
    <row r="81">
      <c r="A81" s="5"/>
      <c r="B81" s="118"/>
      <c r="C81" s="5"/>
      <c r="D81" s="5"/>
      <c r="E81" s="5"/>
      <c r="F81" s="5"/>
      <c r="G81" s="5"/>
      <c r="H81" s="5"/>
      <c r="I81" s="6"/>
      <c r="J81" s="7"/>
    </row>
    <row r="82" ht="54.75" customHeight="1">
      <c r="A82" s="5"/>
      <c r="B82" s="118"/>
      <c r="C82" s="5"/>
      <c r="D82" s="5"/>
      <c r="E82" s="5"/>
      <c r="F82" s="5"/>
      <c r="G82" s="5"/>
      <c r="H82" s="5"/>
      <c r="I82" s="6"/>
      <c r="J82" s="7"/>
    </row>
    <row r="83">
      <c r="A83" s="5"/>
      <c r="B83" s="119" t="s">
        <v>61</v>
      </c>
      <c r="C83" s="5"/>
      <c r="D83" s="5"/>
      <c r="E83" s="5"/>
      <c r="F83" s="5"/>
      <c r="G83" s="5"/>
      <c r="H83" s="5"/>
      <c r="I83" s="6"/>
      <c r="J83" s="7"/>
    </row>
    <row r="84">
      <c r="A84" s="5"/>
      <c r="B84" s="119" t="s">
        <v>62</v>
      </c>
      <c r="C84" s="5"/>
      <c r="D84" s="5"/>
      <c r="E84" s="5"/>
      <c r="F84" s="5"/>
      <c r="G84" s="5"/>
      <c r="H84" s="5"/>
      <c r="I84" s="6"/>
      <c r="J84" s="7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6"/>
      <c r="J85" s="7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6"/>
      <c r="J86" s="7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6"/>
      <c r="J87" s="7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6"/>
      <c r="J88" s="7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6"/>
      <c r="J89" s="7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6"/>
      <c r="J90" s="7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6"/>
      <c r="J91" s="7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6"/>
      <c r="J92" s="7"/>
    </row>
  </sheetData>
  <mergeCells count="39">
    <mergeCell ref="A1:I1"/>
    <mergeCell ref="A3:I3"/>
    <mergeCell ref="A5:I5"/>
    <mergeCell ref="A7:I7"/>
    <mergeCell ref="C12:D12"/>
    <mergeCell ref="E12:F12"/>
    <mergeCell ref="G12:H12"/>
    <mergeCell ref="E50:F50"/>
    <mergeCell ref="G50:H50"/>
    <mergeCell ref="C21:D21"/>
    <mergeCell ref="E21:F21"/>
    <mergeCell ref="G21:H21"/>
    <mergeCell ref="C34:D34"/>
    <mergeCell ref="E34:F34"/>
    <mergeCell ref="G34:H34"/>
    <mergeCell ref="C50:D50"/>
    <mergeCell ref="E65:F65"/>
    <mergeCell ref="G65:H65"/>
    <mergeCell ref="C63:D63"/>
    <mergeCell ref="E63:F63"/>
    <mergeCell ref="G63:H63"/>
    <mergeCell ref="C64:D64"/>
    <mergeCell ref="E64:F64"/>
    <mergeCell ref="G64:H64"/>
    <mergeCell ref="C65:D65"/>
    <mergeCell ref="E68:F68"/>
    <mergeCell ref="G68:H68"/>
    <mergeCell ref="C69:D69"/>
    <mergeCell ref="E69:F69"/>
    <mergeCell ref="G69:H69"/>
    <mergeCell ref="B72:I72"/>
    <mergeCell ref="B74:I74"/>
    <mergeCell ref="C66:D66"/>
    <mergeCell ref="E66:F66"/>
    <mergeCell ref="G66:H66"/>
    <mergeCell ref="C67:D67"/>
    <mergeCell ref="E67:F67"/>
    <mergeCell ref="G67:H67"/>
    <mergeCell ref="C68:D68"/>
  </mergeCells>
  <conditionalFormatting sqref="I13:I18 I22:I31 I35:I47 I51:I56">
    <cfRule type="containsText" dxfId="0" priority="1" operator="containsText" text="ERROR">
      <formula>NOT(ISERROR(SEARCH(("ERROR"),(I13))))</formula>
    </cfRule>
  </conditionalFormatting>
  <conditionalFormatting sqref="J13:J69">
    <cfRule type="containsText" dxfId="1" priority="2" operator="containsText" text="SUPERIOR">
      <formula>NOT(ISERROR(SEARCH(("SUPERIOR"),(J13))))</formula>
    </cfRule>
  </conditionalFormatting>
  <conditionalFormatting sqref="J13:J70">
    <cfRule type="containsText" dxfId="1" priority="3" operator="containsText" text="INCOMPLETA">
      <formula>NOT(ISERROR(SEARCH(("INCOMPLETA"),(J13))))</formula>
    </cfRule>
  </conditionalFormatting>
  <conditionalFormatting sqref="J70">
    <cfRule type="containsText" dxfId="2" priority="4" operator="containsText" text="SOLVENCIA">
      <formula>NOT(ISERROR(SEARCH(("SOLVENCIA"),(J70))))</formula>
    </cfRule>
  </conditionalFormatting>
  <dataValidations>
    <dataValidation type="custom" allowBlank="1" showDropDown="1" showInputMessage="1" prompt="NÚMERO DE DECIMALES INCORRECTO" sqref="D15:D16 H13:H16 E17:G17 D24:D29 H22:H29 E30:G30 D37:D45 H35:H45 E46:G46 D53 H51:H53 E54:G54 E69 G69 I69">
      <formula1>D13*100=INT(D13*100)</formula1>
    </dataValidation>
  </dataValidations>
  <printOptions/>
  <pageMargins bottom="0.75" footer="0.0" header="0.0" left="0.7" right="0.7" top="0.75"/>
  <pageSetup fitToHeight="0"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5.71"/>
    <col customWidth="1" min="2" max="2" width="50.14"/>
    <col customWidth="1" min="3" max="8" width="10.14"/>
    <col customWidth="1" min="9" max="9" width="17.29"/>
    <col customWidth="1" min="10" max="10" width="48.14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3"/>
      <c r="J1" s="4"/>
    </row>
    <row r="2">
      <c r="A2" s="5"/>
      <c r="B2" s="5"/>
      <c r="C2" s="5"/>
      <c r="D2" s="5"/>
      <c r="E2" s="5"/>
      <c r="F2" s="5"/>
      <c r="G2" s="5"/>
      <c r="H2" s="5"/>
      <c r="I2" s="6"/>
      <c r="J2" s="7"/>
    </row>
    <row r="3">
      <c r="A3" s="8" t="s">
        <v>1</v>
      </c>
      <c r="B3" s="2"/>
      <c r="C3" s="2"/>
      <c r="D3" s="2"/>
      <c r="E3" s="2"/>
      <c r="F3" s="2"/>
      <c r="G3" s="2"/>
      <c r="H3" s="2"/>
      <c r="I3" s="3"/>
      <c r="J3" s="4"/>
    </row>
    <row r="4" ht="27.75" customHeight="1">
      <c r="A4" s="5"/>
      <c r="B4" s="5"/>
      <c r="C4" s="5"/>
      <c r="D4" s="5"/>
      <c r="E4" s="9"/>
      <c r="F4" s="9"/>
      <c r="G4" s="9"/>
      <c r="H4" s="9"/>
      <c r="I4" s="10"/>
      <c r="J4" s="7"/>
    </row>
    <row r="5">
      <c r="A5" s="11" t="s">
        <v>2</v>
      </c>
      <c r="B5" s="2"/>
      <c r="C5" s="2"/>
      <c r="D5" s="2"/>
      <c r="E5" s="2"/>
      <c r="F5" s="2"/>
      <c r="G5" s="2"/>
      <c r="H5" s="2"/>
      <c r="I5" s="3"/>
      <c r="J5" s="12"/>
    </row>
    <row r="6">
      <c r="A6" s="5"/>
      <c r="B6" s="5"/>
      <c r="C6" s="5"/>
      <c r="D6" s="5"/>
      <c r="E6" s="5"/>
      <c r="F6" s="5"/>
      <c r="G6" s="5"/>
      <c r="H6" s="5"/>
      <c r="I6" s="6"/>
      <c r="J6" s="7"/>
    </row>
    <row r="7">
      <c r="A7" s="13" t="s">
        <v>111</v>
      </c>
      <c r="B7" s="14"/>
      <c r="C7" s="14"/>
      <c r="D7" s="14"/>
      <c r="E7" s="14"/>
      <c r="F7" s="14"/>
      <c r="G7" s="14"/>
      <c r="H7" s="14"/>
      <c r="I7" s="15"/>
      <c r="J7" s="7"/>
    </row>
    <row r="8" ht="15.75" customHeight="1">
      <c r="A8" s="5"/>
      <c r="B8" s="5"/>
      <c r="C8" s="5"/>
      <c r="D8" s="5"/>
      <c r="E8" s="5"/>
      <c r="F8" s="5"/>
      <c r="G8" s="5"/>
      <c r="H8" s="5"/>
      <c r="I8" s="6"/>
      <c r="J8" s="7"/>
    </row>
    <row r="9" ht="15.75" customHeight="1">
      <c r="A9" s="5"/>
      <c r="B9" s="5"/>
      <c r="C9" s="5"/>
      <c r="D9" s="5"/>
      <c r="E9" s="5"/>
      <c r="F9" s="5"/>
      <c r="G9" s="5"/>
      <c r="H9" s="5"/>
      <c r="I9" s="6"/>
      <c r="J9" s="7"/>
    </row>
    <row r="10">
      <c r="A10" s="16" t="s">
        <v>4</v>
      </c>
      <c r="B10" s="17"/>
      <c r="C10" s="17"/>
      <c r="D10" s="17"/>
      <c r="E10" s="5"/>
      <c r="F10" s="5"/>
      <c r="G10" s="5"/>
      <c r="H10" s="5"/>
      <c r="I10" s="6"/>
      <c r="J10" s="7"/>
    </row>
    <row r="11">
      <c r="A11" s="5"/>
      <c r="B11" s="5"/>
      <c r="C11" s="5"/>
      <c r="D11" s="5"/>
      <c r="E11" s="5"/>
      <c r="F11" s="5"/>
      <c r="G11" s="5"/>
      <c r="H11" s="5"/>
      <c r="I11" s="6"/>
      <c r="J11" s="7"/>
    </row>
    <row r="12">
      <c r="A12" s="5"/>
      <c r="B12" s="18" t="s">
        <v>5</v>
      </c>
      <c r="C12" s="19" t="s">
        <v>6</v>
      </c>
      <c r="D12" s="20"/>
      <c r="E12" s="19" t="s">
        <v>7</v>
      </c>
      <c r="F12" s="20"/>
      <c r="G12" s="19" t="s">
        <v>8</v>
      </c>
      <c r="H12" s="20"/>
      <c r="I12" s="21" t="s">
        <v>9</v>
      </c>
      <c r="J12" s="5"/>
    </row>
    <row r="13">
      <c r="A13" s="22"/>
      <c r="B13" s="23"/>
      <c r="C13" s="24"/>
      <c r="D13" s="25"/>
      <c r="E13" s="26"/>
      <c r="F13" s="27"/>
      <c r="G13" s="28"/>
      <c r="H13" s="29"/>
      <c r="I13" s="30"/>
      <c r="J13" s="31"/>
    </row>
    <row r="14">
      <c r="A14" s="22"/>
      <c r="B14" s="32" t="str">
        <f>A7</f>
        <v>LOTE 4 - HOSPITAL SEVILLA</v>
      </c>
      <c r="C14" s="33"/>
      <c r="D14" s="34"/>
      <c r="E14" s="35"/>
      <c r="F14" s="36"/>
      <c r="G14" s="37"/>
      <c r="H14" s="38"/>
      <c r="I14" s="39"/>
      <c r="J14" s="31"/>
    </row>
    <row r="15">
      <c r="A15" s="22"/>
      <c r="B15" s="67" t="s">
        <v>64</v>
      </c>
      <c r="C15" s="41">
        <v>750.0</v>
      </c>
      <c r="D15" s="42" t="s">
        <v>11</v>
      </c>
      <c r="E15" s="43">
        <v>1.0</v>
      </c>
      <c r="F15" s="65" t="s">
        <v>65</v>
      </c>
      <c r="G15" s="45"/>
      <c r="H15" s="46" t="s">
        <v>11</v>
      </c>
      <c r="I15" s="39" t="str">
        <f>IF(G15&gt;C15,"ERROR", IF(G15&lt;=0,"",(E15*G15)))</f>
        <v/>
      </c>
      <c r="J15" s="31" t="str">
        <f>IF(C15&lt;=0,"", IF(G15&lt;=0,"INDICAR PRECIO OFERTADO",IF(G15&gt;C15,"PRECIO SUPERIOR AL PRESUPUESTO BASE","")))</f>
        <v>INDICAR PRECIO OFERTADO</v>
      </c>
    </row>
    <row r="16">
      <c r="A16" s="22"/>
      <c r="B16" s="47"/>
      <c r="C16" s="48"/>
      <c r="D16" s="49"/>
      <c r="E16" s="50"/>
      <c r="F16" s="51"/>
      <c r="G16" s="52"/>
      <c r="H16" s="53"/>
      <c r="I16" s="54"/>
      <c r="J16" s="31"/>
    </row>
    <row r="17" ht="15.0" customHeight="1">
      <c r="A17" s="55"/>
      <c r="B17" s="56"/>
      <c r="C17" s="57"/>
      <c r="D17" s="58"/>
      <c r="E17" s="59"/>
      <c r="F17" s="59"/>
      <c r="G17" s="59"/>
      <c r="H17" s="59"/>
      <c r="I17" s="60"/>
      <c r="J17" s="61"/>
    </row>
    <row r="18">
      <c r="A18" s="16" t="s">
        <v>13</v>
      </c>
      <c r="B18" s="17"/>
      <c r="C18" s="17"/>
      <c r="D18" s="17"/>
      <c r="E18" s="5"/>
      <c r="F18" s="5"/>
      <c r="G18" s="5"/>
      <c r="H18" s="5"/>
      <c r="I18" s="6"/>
      <c r="J18" s="7"/>
    </row>
    <row r="19">
      <c r="A19" s="5"/>
      <c r="B19" s="5"/>
      <c r="C19" s="5"/>
      <c r="D19" s="5"/>
      <c r="E19" s="5"/>
      <c r="F19" s="5"/>
      <c r="G19" s="5"/>
      <c r="H19" s="5"/>
      <c r="I19" s="6"/>
      <c r="J19" s="7"/>
    </row>
    <row r="20">
      <c r="A20" s="5"/>
      <c r="B20" s="18" t="s">
        <v>5</v>
      </c>
      <c r="C20" s="19" t="s">
        <v>6</v>
      </c>
      <c r="D20" s="20"/>
      <c r="E20" s="19" t="s">
        <v>14</v>
      </c>
      <c r="F20" s="20"/>
      <c r="G20" s="19" t="s">
        <v>8</v>
      </c>
      <c r="H20" s="20"/>
      <c r="I20" s="21" t="s">
        <v>15</v>
      </c>
      <c r="J20" s="5"/>
    </row>
    <row r="21">
      <c r="A21" s="22"/>
      <c r="B21" s="23"/>
      <c r="C21" s="24"/>
      <c r="D21" s="25"/>
      <c r="E21" s="26"/>
      <c r="F21" s="27"/>
      <c r="G21" s="62"/>
      <c r="H21" s="29"/>
      <c r="I21" s="30"/>
      <c r="J21" s="31"/>
    </row>
    <row r="22">
      <c r="A22" s="22"/>
      <c r="B22" s="32" t="str">
        <f>A7</f>
        <v>LOTE 4 - HOSPITAL SEVILLA</v>
      </c>
      <c r="C22" s="33"/>
      <c r="D22" s="34"/>
      <c r="E22" s="35"/>
      <c r="F22" s="36"/>
      <c r="G22" s="63"/>
      <c r="H22" s="38"/>
      <c r="I22" s="39"/>
      <c r="J22" s="31"/>
    </row>
    <row r="23">
      <c r="A23" s="22"/>
      <c r="B23" s="67" t="s">
        <v>66</v>
      </c>
      <c r="C23" s="41">
        <v>400.0</v>
      </c>
      <c r="D23" s="42" t="s">
        <v>17</v>
      </c>
      <c r="E23" s="43">
        <v>1.0</v>
      </c>
      <c r="F23" s="65" t="s">
        <v>18</v>
      </c>
      <c r="G23" s="66"/>
      <c r="H23" s="46" t="s">
        <v>17</v>
      </c>
      <c r="I23" s="39" t="str">
        <f t="shared" ref="I23:I26" si="1">IF(G23&gt;C23,"ERROR", IF(G23&lt;=0,"",(E23*G23)))</f>
        <v/>
      </c>
      <c r="J23" s="31" t="str">
        <f t="shared" ref="J23:J27" si="2">IF(C23&lt;=0,"", IF(G23&lt;=0,"INDICAR PRECIO OFERTADO",IF(G23&gt;C23,"PRECIO SUPERIOR AL PRESUPUESTO BASE","")))</f>
        <v>INDICAR PRECIO OFERTADO</v>
      </c>
    </row>
    <row r="24">
      <c r="A24" s="22"/>
      <c r="B24" s="67" t="s">
        <v>67</v>
      </c>
      <c r="C24" s="41">
        <v>200.0</v>
      </c>
      <c r="D24" s="42" t="s">
        <v>17</v>
      </c>
      <c r="E24" s="43">
        <v>1.0</v>
      </c>
      <c r="F24" s="65" t="s">
        <v>18</v>
      </c>
      <c r="G24" s="66"/>
      <c r="H24" s="46" t="s">
        <v>17</v>
      </c>
      <c r="I24" s="39" t="str">
        <f t="shared" si="1"/>
        <v/>
      </c>
      <c r="J24" s="31" t="str">
        <f t="shared" si="2"/>
        <v>INDICAR PRECIO OFERTADO</v>
      </c>
    </row>
    <row r="25">
      <c r="A25" s="22"/>
      <c r="B25" s="64" t="s">
        <v>23</v>
      </c>
      <c r="C25" s="41">
        <v>80.0</v>
      </c>
      <c r="D25" s="42" t="s">
        <v>17</v>
      </c>
      <c r="E25" s="43">
        <v>8.0</v>
      </c>
      <c r="F25" s="65" t="s">
        <v>18</v>
      </c>
      <c r="G25" s="66"/>
      <c r="H25" s="46" t="s">
        <v>17</v>
      </c>
      <c r="I25" s="39" t="str">
        <f t="shared" si="1"/>
        <v/>
      </c>
      <c r="J25" s="31" t="str">
        <f t="shared" si="2"/>
        <v>INDICAR PRECIO OFERTADO</v>
      </c>
    </row>
    <row r="26">
      <c r="A26" s="22"/>
      <c r="B26" s="64" t="s">
        <v>24</v>
      </c>
      <c r="C26" s="41">
        <v>200.0</v>
      </c>
      <c r="D26" s="42" t="s">
        <v>17</v>
      </c>
      <c r="E26" s="43">
        <v>1.0</v>
      </c>
      <c r="F26" s="65" t="s">
        <v>18</v>
      </c>
      <c r="G26" s="66"/>
      <c r="H26" s="46" t="s">
        <v>17</v>
      </c>
      <c r="I26" s="39" t="str">
        <f t="shared" si="1"/>
        <v/>
      </c>
      <c r="J26" s="31" t="str">
        <f t="shared" si="2"/>
        <v>INDICAR PRECIO OFERTADO</v>
      </c>
    </row>
    <row r="27">
      <c r="A27" s="22"/>
      <c r="B27" s="64" t="s">
        <v>25</v>
      </c>
      <c r="C27" s="68"/>
      <c r="D27" s="42"/>
      <c r="E27" s="69"/>
      <c r="F27" s="65"/>
      <c r="G27" s="70"/>
      <c r="H27" s="46"/>
      <c r="I27" s="71">
        <v>720.0</v>
      </c>
      <c r="J27" s="31" t="str">
        <f t="shared" si="2"/>
        <v/>
      </c>
    </row>
    <row r="28">
      <c r="A28" s="22"/>
      <c r="B28" s="47"/>
      <c r="C28" s="48"/>
      <c r="D28" s="49"/>
      <c r="E28" s="50"/>
      <c r="F28" s="51"/>
      <c r="G28" s="72"/>
      <c r="H28" s="53"/>
      <c r="I28" s="54"/>
      <c r="J28" s="31"/>
    </row>
    <row r="29" ht="15.0" customHeight="1">
      <c r="A29" s="55"/>
      <c r="B29" s="56"/>
      <c r="C29" s="57"/>
      <c r="D29" s="58"/>
      <c r="E29" s="59"/>
      <c r="F29" s="59"/>
      <c r="G29" s="59"/>
      <c r="H29" s="59"/>
      <c r="I29" s="60"/>
      <c r="J29" s="61"/>
    </row>
    <row r="30">
      <c r="A30" s="16" t="s">
        <v>26</v>
      </c>
      <c r="B30" s="17"/>
      <c r="C30" s="17"/>
      <c r="D30" s="17"/>
      <c r="E30" s="5"/>
      <c r="F30" s="5"/>
      <c r="G30" s="5"/>
      <c r="H30" s="5"/>
      <c r="I30" s="6"/>
      <c r="J30" s="7"/>
    </row>
    <row r="31">
      <c r="A31" s="5"/>
      <c r="B31" s="5"/>
      <c r="C31" s="5"/>
      <c r="D31" s="5"/>
      <c r="E31" s="5"/>
      <c r="F31" s="5"/>
      <c r="G31" s="5"/>
      <c r="H31" s="5"/>
      <c r="I31" s="6"/>
      <c r="J31" s="7"/>
    </row>
    <row r="32">
      <c r="A32" s="5"/>
      <c r="B32" s="18" t="s">
        <v>5</v>
      </c>
      <c r="C32" s="19" t="s">
        <v>6</v>
      </c>
      <c r="D32" s="20"/>
      <c r="E32" s="19" t="s">
        <v>14</v>
      </c>
      <c r="F32" s="20"/>
      <c r="G32" s="19" t="s">
        <v>8</v>
      </c>
      <c r="H32" s="20"/>
      <c r="I32" s="21" t="s">
        <v>15</v>
      </c>
      <c r="J32" s="5"/>
    </row>
    <row r="33">
      <c r="A33" s="22"/>
      <c r="B33" s="23"/>
      <c r="C33" s="24"/>
      <c r="D33" s="25"/>
      <c r="E33" s="26"/>
      <c r="F33" s="27"/>
      <c r="G33" s="62"/>
      <c r="H33" s="29"/>
      <c r="I33" s="30"/>
      <c r="J33" s="31"/>
    </row>
    <row r="34">
      <c r="A34" s="22"/>
      <c r="B34" s="32" t="str">
        <f>A7</f>
        <v>LOTE 4 - HOSPITAL SEVILLA</v>
      </c>
      <c r="C34" s="33"/>
      <c r="D34" s="34"/>
      <c r="E34" s="35"/>
      <c r="F34" s="36"/>
      <c r="G34" s="63"/>
      <c r="H34" s="38"/>
      <c r="I34" s="39"/>
      <c r="J34" s="31"/>
    </row>
    <row r="35">
      <c r="A35" s="22"/>
      <c r="B35" s="64" t="s">
        <v>27</v>
      </c>
      <c r="C35" s="68">
        <v>30.0</v>
      </c>
      <c r="D35" s="42" t="s">
        <v>28</v>
      </c>
      <c r="E35" s="43">
        <v>74.0</v>
      </c>
      <c r="F35" s="65" t="s">
        <v>29</v>
      </c>
      <c r="G35" s="74"/>
      <c r="H35" s="46" t="s">
        <v>28</v>
      </c>
      <c r="I35" s="39" t="str">
        <f t="shared" ref="I35:I40" si="3">IF(G35&gt;C35,"ERROR", IF(G35&lt;=0,"",(E35*G35)))</f>
        <v/>
      </c>
      <c r="J35" s="31" t="str">
        <f t="shared" ref="J35:J40" si="4">IF(C35&lt;=0,"", IF(G35&lt;=0,"INDICAR PRECIO OFERTADO",IF(G35&gt;C35,"PRECIO SUPERIOR AL PRESUPUESTO BASE","")))</f>
        <v>INDICAR PRECIO OFERTADO</v>
      </c>
    </row>
    <row r="36">
      <c r="A36" s="22"/>
      <c r="B36" s="64" t="s">
        <v>30</v>
      </c>
      <c r="C36" s="68">
        <v>20.0</v>
      </c>
      <c r="D36" s="42" t="s">
        <v>28</v>
      </c>
      <c r="E36" s="43">
        <v>84.0</v>
      </c>
      <c r="F36" s="65" t="s">
        <v>29</v>
      </c>
      <c r="G36" s="74"/>
      <c r="H36" s="46" t="s">
        <v>28</v>
      </c>
      <c r="I36" s="39" t="str">
        <f t="shared" si="3"/>
        <v/>
      </c>
      <c r="J36" s="31" t="str">
        <f t="shared" si="4"/>
        <v>INDICAR PRECIO OFERTADO</v>
      </c>
    </row>
    <row r="37">
      <c r="A37" s="22"/>
      <c r="B37" s="64" t="s">
        <v>31</v>
      </c>
      <c r="C37" s="41">
        <v>20.0</v>
      </c>
      <c r="D37" s="42" t="s">
        <v>28</v>
      </c>
      <c r="E37" s="43">
        <v>67.0</v>
      </c>
      <c r="F37" s="65" t="s">
        <v>29</v>
      </c>
      <c r="G37" s="66"/>
      <c r="H37" s="46" t="s">
        <v>28</v>
      </c>
      <c r="I37" s="39" t="str">
        <f t="shared" si="3"/>
        <v/>
      </c>
      <c r="J37" s="31" t="str">
        <f t="shared" si="4"/>
        <v>INDICAR PRECIO OFERTADO</v>
      </c>
    </row>
    <row r="38">
      <c r="A38" s="22"/>
      <c r="B38" s="67" t="s">
        <v>71</v>
      </c>
      <c r="C38" s="41">
        <v>300.0</v>
      </c>
      <c r="D38" s="42" t="s">
        <v>28</v>
      </c>
      <c r="E38" s="43">
        <v>1.0</v>
      </c>
      <c r="F38" s="65" t="s">
        <v>29</v>
      </c>
      <c r="G38" s="66"/>
      <c r="H38" s="46" t="s">
        <v>28</v>
      </c>
      <c r="I38" s="39" t="str">
        <f t="shared" si="3"/>
        <v/>
      </c>
      <c r="J38" s="31" t="str">
        <f t="shared" si="4"/>
        <v>INDICAR PRECIO OFERTADO</v>
      </c>
    </row>
    <row r="39">
      <c r="A39" s="22"/>
      <c r="B39" s="67" t="s">
        <v>72</v>
      </c>
      <c r="C39" s="41">
        <v>60.0</v>
      </c>
      <c r="D39" s="42" t="s">
        <v>28</v>
      </c>
      <c r="E39" s="43">
        <v>13.0</v>
      </c>
      <c r="F39" s="65" t="s">
        <v>29</v>
      </c>
      <c r="G39" s="66"/>
      <c r="H39" s="46" t="s">
        <v>28</v>
      </c>
      <c r="I39" s="39" t="str">
        <f t="shared" si="3"/>
        <v/>
      </c>
      <c r="J39" s="31" t="str">
        <f t="shared" si="4"/>
        <v>INDICAR PRECIO OFERTADO</v>
      </c>
    </row>
    <row r="40">
      <c r="A40" s="22"/>
      <c r="B40" s="67" t="s">
        <v>79</v>
      </c>
      <c r="C40" s="41">
        <v>400.0</v>
      </c>
      <c r="D40" s="42" t="s">
        <v>28</v>
      </c>
      <c r="E40" s="43">
        <v>2.0</v>
      </c>
      <c r="F40" s="65" t="s">
        <v>29</v>
      </c>
      <c r="G40" s="66"/>
      <c r="H40" s="46" t="s">
        <v>28</v>
      </c>
      <c r="I40" s="39" t="str">
        <f t="shared" si="3"/>
        <v/>
      </c>
      <c r="J40" s="31" t="str">
        <f t="shared" si="4"/>
        <v>INDICAR PRECIO OFERTADO</v>
      </c>
    </row>
    <row r="41">
      <c r="A41" s="22"/>
      <c r="B41" s="47"/>
      <c r="C41" s="48"/>
      <c r="D41" s="49"/>
      <c r="E41" s="50"/>
      <c r="F41" s="51"/>
      <c r="G41" s="72"/>
      <c r="H41" s="53"/>
      <c r="I41" s="54"/>
      <c r="J41" s="31"/>
    </row>
    <row r="42" ht="15.0" customHeight="1">
      <c r="A42" s="55"/>
      <c r="B42" s="56"/>
      <c r="C42" s="57"/>
      <c r="D42" s="58"/>
      <c r="E42" s="59"/>
      <c r="F42" s="59"/>
      <c r="G42" s="59"/>
      <c r="H42" s="59"/>
      <c r="I42" s="60"/>
      <c r="J42" s="61"/>
    </row>
    <row r="43">
      <c r="A43" s="16" t="s">
        <v>83</v>
      </c>
      <c r="B43" s="17"/>
      <c r="C43" s="17"/>
      <c r="D43" s="17"/>
      <c r="E43" s="5"/>
      <c r="F43" s="5"/>
      <c r="G43" s="5"/>
      <c r="H43" s="5"/>
      <c r="I43" s="6"/>
      <c r="J43" s="7"/>
    </row>
    <row r="44">
      <c r="A44" s="5"/>
      <c r="B44" s="5"/>
      <c r="C44" s="5"/>
      <c r="D44" s="5"/>
      <c r="E44" s="5"/>
      <c r="F44" s="5"/>
      <c r="G44" s="5"/>
      <c r="H44" s="5"/>
      <c r="I44" s="6"/>
      <c r="J44" s="7"/>
    </row>
    <row r="45">
      <c r="A45" s="5"/>
      <c r="B45" s="18" t="s">
        <v>5</v>
      </c>
      <c r="C45" s="19" t="s">
        <v>84</v>
      </c>
      <c r="D45" s="20"/>
      <c r="E45" s="19" t="s">
        <v>85</v>
      </c>
      <c r="F45" s="20"/>
      <c r="G45" s="19" t="s">
        <v>86</v>
      </c>
      <c r="H45" s="20"/>
      <c r="I45" s="21" t="s">
        <v>15</v>
      </c>
      <c r="J45" s="5"/>
    </row>
    <row r="46">
      <c r="A46" s="22"/>
      <c r="B46" s="23"/>
      <c r="C46" s="24"/>
      <c r="D46" s="25"/>
      <c r="E46" s="26"/>
      <c r="F46" s="27"/>
      <c r="G46" s="62"/>
      <c r="H46" s="29"/>
      <c r="I46" s="30"/>
      <c r="J46" s="31"/>
    </row>
    <row r="47">
      <c r="A47" s="22"/>
      <c r="B47" s="32" t="str">
        <f>A7</f>
        <v>LOTE 4 - HOSPITAL SEVILLA</v>
      </c>
      <c r="C47" s="33"/>
      <c r="D47" s="34"/>
      <c r="E47" s="35"/>
      <c r="F47" s="36"/>
      <c r="G47" s="63"/>
      <c r="H47" s="38"/>
      <c r="I47" s="39"/>
      <c r="J47" s="31"/>
    </row>
    <row r="48">
      <c r="A48" s="22"/>
      <c r="B48" s="64" t="s">
        <v>87</v>
      </c>
      <c r="C48" s="68">
        <v>150.0</v>
      </c>
      <c r="D48" s="42" t="s">
        <v>88</v>
      </c>
      <c r="E48" s="43">
        <v>6.0</v>
      </c>
      <c r="F48" s="65" t="s">
        <v>89</v>
      </c>
      <c r="G48" s="45"/>
      <c r="H48" s="46" t="s">
        <v>88</v>
      </c>
      <c r="I48" s="39" t="str">
        <f>IF(G48&gt;C48,"ERROR", IF(G48&lt;=0,"",(E48*G48*12)))</f>
        <v/>
      </c>
      <c r="J48" s="31" t="str">
        <f>IF(C48&lt;=0,"", IF(G48&lt;=0,"INDICAR PRECIO OFERTADO",IF(G48&gt;C48,"PRECIO SUPERIOR AL PRESUPUESTO BASE","")))</f>
        <v>INDICAR PRECIO OFERTADO</v>
      </c>
    </row>
    <row r="49">
      <c r="A49" s="22"/>
      <c r="B49" s="47"/>
      <c r="C49" s="48"/>
      <c r="D49" s="49"/>
      <c r="E49" s="50"/>
      <c r="F49" s="51"/>
      <c r="G49" s="72"/>
      <c r="H49" s="53"/>
      <c r="I49" s="54"/>
      <c r="J49" s="31"/>
    </row>
    <row r="50" ht="15.0" customHeight="1">
      <c r="A50" s="55"/>
      <c r="B50" s="56"/>
      <c r="C50" s="57"/>
      <c r="D50" s="58"/>
      <c r="E50" s="59"/>
      <c r="F50" s="59"/>
      <c r="G50" s="59"/>
      <c r="H50" s="59"/>
      <c r="I50" s="60"/>
      <c r="J50" s="61"/>
    </row>
    <row r="51">
      <c r="A51" s="88" t="s">
        <v>94</v>
      </c>
      <c r="B51" s="17"/>
      <c r="C51" s="17"/>
      <c r="D51" s="17"/>
      <c r="E51" s="5"/>
      <c r="F51" s="5"/>
      <c r="G51" s="5"/>
      <c r="H51" s="5"/>
      <c r="I51" s="6"/>
      <c r="J51" s="7"/>
    </row>
    <row r="52">
      <c r="A52" s="5"/>
      <c r="B52" s="5"/>
      <c r="C52" s="5"/>
      <c r="D52" s="5"/>
      <c r="E52" s="5"/>
      <c r="F52" s="5"/>
      <c r="G52" s="5"/>
      <c r="H52" s="5"/>
      <c r="I52" s="6"/>
      <c r="J52" s="7"/>
    </row>
    <row r="53">
      <c r="A53" s="5"/>
      <c r="B53" s="18" t="s">
        <v>5</v>
      </c>
      <c r="C53" s="19" t="s">
        <v>84</v>
      </c>
      <c r="D53" s="20"/>
      <c r="E53" s="19" t="s">
        <v>85</v>
      </c>
      <c r="F53" s="20"/>
      <c r="G53" s="19" t="s">
        <v>86</v>
      </c>
      <c r="H53" s="20"/>
      <c r="I53" s="21" t="s">
        <v>15</v>
      </c>
      <c r="J53" s="5"/>
    </row>
    <row r="54">
      <c r="A54" s="22"/>
      <c r="B54" s="23"/>
      <c r="C54" s="24"/>
      <c r="D54" s="25"/>
      <c r="E54" s="26"/>
      <c r="F54" s="27"/>
      <c r="G54" s="62"/>
      <c r="H54" s="29"/>
      <c r="I54" s="30"/>
      <c r="J54" s="31"/>
    </row>
    <row r="55">
      <c r="A55" s="22"/>
      <c r="B55" s="32" t="str">
        <f>A7</f>
        <v>LOTE 4 - HOSPITAL SEVILLA</v>
      </c>
      <c r="C55" s="33"/>
      <c r="D55" s="34"/>
      <c r="E55" s="35"/>
      <c r="F55" s="36"/>
      <c r="G55" s="63"/>
      <c r="H55" s="38"/>
      <c r="I55" s="39"/>
      <c r="J55" s="31"/>
    </row>
    <row r="56">
      <c r="A56" s="22"/>
      <c r="B56" s="67" t="s">
        <v>112</v>
      </c>
      <c r="C56" s="41">
        <v>120.0</v>
      </c>
      <c r="D56" s="75" t="s">
        <v>96</v>
      </c>
      <c r="E56" s="43">
        <v>2.0</v>
      </c>
      <c r="F56" s="44" t="s">
        <v>97</v>
      </c>
      <c r="G56" s="66"/>
      <c r="H56" s="76" t="s">
        <v>96</v>
      </c>
      <c r="I56" s="39" t="str">
        <f t="shared" ref="I56:I57" si="5">IF(G56&gt;C56,"ERROR", IF(G56&lt;=0,"",(E56*G56)))</f>
        <v/>
      </c>
      <c r="J56" s="31" t="str">
        <f t="shared" ref="J56:J57" si="6">IF(C56&lt;=0,"", IF(G56&lt;=0,"INDICAR PRECIO OFERTADO",IF(G56&gt;C56,"PRECIO SUPERIOR AL PRESUPUESTO BASE","")))</f>
        <v>INDICAR PRECIO OFERTADO</v>
      </c>
    </row>
    <row r="57">
      <c r="A57" s="22"/>
      <c r="B57" s="67" t="s">
        <v>113</v>
      </c>
      <c r="C57" s="41">
        <v>120.0</v>
      </c>
      <c r="D57" s="75" t="s">
        <v>96</v>
      </c>
      <c r="E57" s="43">
        <v>2.0</v>
      </c>
      <c r="F57" s="44" t="s">
        <v>97</v>
      </c>
      <c r="G57" s="66"/>
      <c r="H57" s="76" t="s">
        <v>96</v>
      </c>
      <c r="I57" s="39" t="str">
        <f t="shared" si="5"/>
        <v/>
      </c>
      <c r="J57" s="31" t="str">
        <f t="shared" si="6"/>
        <v>INDICAR PRECIO OFERTADO</v>
      </c>
    </row>
    <row r="58">
      <c r="A58" s="22"/>
      <c r="B58" s="47"/>
      <c r="C58" s="120" t="s">
        <v>114</v>
      </c>
      <c r="D58" s="49"/>
      <c r="E58" s="50"/>
      <c r="F58" s="51"/>
      <c r="G58" s="72"/>
      <c r="H58" s="53"/>
      <c r="I58" s="54"/>
      <c r="J58" s="31"/>
    </row>
    <row r="59" ht="15.0" customHeight="1">
      <c r="A59" s="55"/>
      <c r="B59" s="56"/>
      <c r="C59" s="57"/>
      <c r="D59" s="58"/>
      <c r="E59" s="59"/>
      <c r="F59" s="59"/>
      <c r="G59" s="59"/>
      <c r="H59" s="59"/>
      <c r="I59" s="60"/>
      <c r="J59" s="61"/>
    </row>
    <row r="60">
      <c r="A60" s="16" t="s">
        <v>32</v>
      </c>
      <c r="B60" s="17"/>
      <c r="C60" s="17"/>
      <c r="D60" s="17"/>
      <c r="E60" s="5"/>
      <c r="F60" s="5"/>
      <c r="G60" s="5"/>
      <c r="H60" s="5"/>
      <c r="I60" s="6"/>
      <c r="J60" s="7"/>
    </row>
    <row r="61">
      <c r="A61" s="5"/>
      <c r="B61" s="5"/>
      <c r="C61" s="5"/>
      <c r="D61" s="5"/>
      <c r="E61" s="5"/>
      <c r="F61" s="5"/>
      <c r="G61" s="5"/>
      <c r="H61" s="5"/>
      <c r="I61" s="6"/>
      <c r="J61" s="7"/>
    </row>
    <row r="62">
      <c r="A62" s="5"/>
      <c r="B62" s="73" t="s">
        <v>5</v>
      </c>
      <c r="C62" s="19" t="s">
        <v>6</v>
      </c>
      <c r="D62" s="20"/>
      <c r="E62" s="19" t="s">
        <v>14</v>
      </c>
      <c r="F62" s="20"/>
      <c r="G62" s="19" t="s">
        <v>8</v>
      </c>
      <c r="H62" s="20"/>
      <c r="I62" s="21" t="s">
        <v>15</v>
      </c>
      <c r="J62" s="5"/>
    </row>
    <row r="63">
      <c r="A63" s="22"/>
      <c r="B63" s="23"/>
      <c r="C63" s="24"/>
      <c r="D63" s="25"/>
      <c r="E63" s="26"/>
      <c r="F63" s="27"/>
      <c r="G63" s="62"/>
      <c r="H63" s="29"/>
      <c r="I63" s="30"/>
      <c r="J63" s="31"/>
    </row>
    <row r="64">
      <c r="A64" s="22"/>
      <c r="B64" s="32" t="str">
        <f>A7</f>
        <v>LOTE 4 - HOSPITAL SEVILLA</v>
      </c>
      <c r="C64" s="33"/>
      <c r="D64" s="34"/>
      <c r="E64" s="35"/>
      <c r="F64" s="36"/>
      <c r="G64" s="63"/>
      <c r="H64" s="38"/>
      <c r="I64" s="39"/>
      <c r="J64" s="31"/>
    </row>
    <row r="65">
      <c r="A65" s="22"/>
      <c r="B65" s="67" t="s">
        <v>104</v>
      </c>
      <c r="C65" s="41">
        <v>450.0</v>
      </c>
      <c r="D65" s="42" t="s">
        <v>17</v>
      </c>
      <c r="E65" s="43">
        <v>13.0</v>
      </c>
      <c r="F65" s="65" t="s">
        <v>18</v>
      </c>
      <c r="G65" s="45"/>
      <c r="H65" s="46" t="s">
        <v>17</v>
      </c>
      <c r="I65" s="39" t="str">
        <f>IF(G65&gt;C65,"ERROR", IF(G65&lt;=0,"",(E65*G65)))</f>
        <v/>
      </c>
      <c r="J65" s="31" t="str">
        <f>IF(C65&lt;=0,"", IF(G65&lt;=0,"INDICAR PRECIO OFERTADO",IF(G65&gt;C65,"PRECIO SUPERIOR AL PRESUPUESTO BASE","")))</f>
        <v>INDICAR PRECIO OFERTADO</v>
      </c>
    </row>
    <row r="66">
      <c r="A66" s="22"/>
      <c r="B66" s="47"/>
      <c r="C66" s="48"/>
      <c r="D66" s="49"/>
      <c r="E66" s="50"/>
      <c r="F66" s="51"/>
      <c r="G66" s="72"/>
      <c r="H66" s="53"/>
      <c r="I66" s="54"/>
      <c r="J66" s="31"/>
    </row>
    <row r="67">
      <c r="A67" s="55"/>
      <c r="B67" s="56"/>
      <c r="C67" s="57"/>
      <c r="D67" s="58"/>
      <c r="E67" s="59"/>
      <c r="F67" s="59"/>
      <c r="G67" s="59"/>
      <c r="H67" s="59"/>
      <c r="I67" s="60"/>
      <c r="J67" s="61"/>
    </row>
    <row r="68">
      <c r="A68" s="5"/>
      <c r="B68" s="5"/>
      <c r="C68" s="77"/>
      <c r="D68" s="77"/>
      <c r="E68" s="78"/>
      <c r="F68" s="78"/>
      <c r="G68" s="78"/>
      <c r="H68" s="79" t="s">
        <v>41</v>
      </c>
      <c r="I68" s="80">
        <f>IF(COUNTIF(I13:I66,"ERROR"),"ERROR",SUM(I63:I66,I54:I58,I46:I49,I33:I41,I21:I28,I13:I16))</f>
        <v>720</v>
      </c>
      <c r="J68" s="77" t="str">
        <f>IF(COUNTIF(J13:J66,"INDICAR PRECIO OFERTADO"),"OFERTA INCOMPLETA. FALTA ALGUN PRECIO",IF(I68="ERROR","PRECIO SUPERIOR AL PRESUPUESTO BASE",""))</f>
        <v>OFERTA INCOMPLETA. FALTA ALGUN PRECIO</v>
      </c>
    </row>
    <row r="69">
      <c r="A69" s="5"/>
      <c r="B69" s="5"/>
      <c r="C69" s="77"/>
      <c r="D69" s="77"/>
      <c r="E69" s="78"/>
      <c r="F69" s="78"/>
      <c r="G69" s="78"/>
      <c r="H69" s="81" t="s">
        <v>42</v>
      </c>
      <c r="I69" s="82">
        <f>I68*21%</f>
        <v>151.2</v>
      </c>
      <c r="J69" s="77"/>
    </row>
    <row r="70">
      <c r="A70" s="5"/>
      <c r="B70" s="5"/>
      <c r="C70" s="77"/>
      <c r="D70" s="77"/>
      <c r="E70" s="78"/>
      <c r="F70" s="78"/>
      <c r="G70" s="78"/>
      <c r="H70" s="79" t="s">
        <v>43</v>
      </c>
      <c r="I70" s="83">
        <f>I68+I69</f>
        <v>871.2</v>
      </c>
      <c r="J70" s="77"/>
    </row>
    <row r="71">
      <c r="A71" s="84"/>
      <c r="B71" s="85"/>
      <c r="C71" s="84"/>
      <c r="D71" s="84"/>
      <c r="E71" s="84"/>
      <c r="F71" s="84"/>
      <c r="G71" s="84"/>
      <c r="H71" s="84"/>
      <c r="I71" s="86"/>
      <c r="J71" s="87"/>
    </row>
    <row r="72">
      <c r="A72" s="84"/>
      <c r="B72" s="85"/>
      <c r="C72" s="84"/>
      <c r="D72" s="84"/>
      <c r="E72" s="84"/>
      <c r="F72" s="84"/>
      <c r="G72" s="84"/>
      <c r="H72" s="84"/>
      <c r="I72" s="86"/>
      <c r="J72" s="87"/>
    </row>
    <row r="73">
      <c r="A73" s="88" t="s">
        <v>44</v>
      </c>
      <c r="B73" s="85"/>
      <c r="C73" s="84"/>
      <c r="D73" s="84"/>
      <c r="E73" s="84"/>
      <c r="F73" s="84"/>
      <c r="G73" s="84"/>
      <c r="H73" s="84"/>
      <c r="I73" s="86"/>
      <c r="J73" s="87"/>
    </row>
    <row r="74">
      <c r="A74" s="77"/>
      <c r="B74" s="5"/>
      <c r="C74" s="77"/>
      <c r="D74" s="77"/>
      <c r="E74" s="5"/>
      <c r="F74" s="5"/>
      <c r="G74" s="5"/>
      <c r="H74" s="5"/>
      <c r="I74" s="6"/>
      <c r="J74" s="7"/>
    </row>
    <row r="75">
      <c r="A75" s="5"/>
      <c r="B75" s="89" t="s">
        <v>45</v>
      </c>
      <c r="C75" s="90" t="s">
        <v>46</v>
      </c>
      <c r="D75" s="20"/>
      <c r="E75" s="91" t="s">
        <v>47</v>
      </c>
      <c r="F75" s="20"/>
      <c r="G75" s="90" t="s">
        <v>48</v>
      </c>
      <c r="H75" s="20"/>
      <c r="I75" s="92" t="s">
        <v>49</v>
      </c>
      <c r="J75" s="93"/>
    </row>
    <row r="76" ht="15.75" customHeight="1">
      <c r="A76" s="5"/>
      <c r="B76" s="94"/>
      <c r="C76" s="95"/>
      <c r="D76" s="96"/>
      <c r="E76" s="97"/>
      <c r="F76" s="96"/>
      <c r="G76" s="97"/>
      <c r="H76" s="96"/>
      <c r="I76" s="98"/>
      <c r="J76" s="99"/>
    </row>
    <row r="77" ht="15.75" customHeight="1">
      <c r="A77" s="5"/>
      <c r="B77" s="100" t="str">
        <f>B14</f>
        <v>LOTE 4 - HOSPITAL SEVILLA</v>
      </c>
      <c r="C77" s="101"/>
      <c r="D77" s="102"/>
      <c r="E77" s="103"/>
      <c r="F77" s="104"/>
      <c r="G77" s="105"/>
      <c r="H77" s="104"/>
      <c r="I77" s="106"/>
      <c r="J77" s="107"/>
    </row>
    <row r="78">
      <c r="A78" s="5"/>
      <c r="B78" s="108" t="s">
        <v>53</v>
      </c>
      <c r="C78" s="101"/>
      <c r="D78" s="102"/>
      <c r="E78" s="109"/>
      <c r="F78" s="104"/>
      <c r="G78" s="105"/>
      <c r="H78" s="104"/>
      <c r="I78" s="106"/>
      <c r="J78" s="107"/>
    </row>
    <row r="79" ht="15.75" customHeight="1">
      <c r="A79" s="5"/>
      <c r="B79" s="67" t="s">
        <v>51</v>
      </c>
      <c r="C79" s="101"/>
      <c r="D79" s="102"/>
      <c r="E79" s="109">
        <v>5.0</v>
      </c>
      <c r="F79" s="104"/>
      <c r="G79" s="105">
        <f t="shared" ref="G79:G80" si="7">C79-E79</f>
        <v>-5</v>
      </c>
      <c r="H79" s="104"/>
      <c r="I79" s="106"/>
      <c r="J79" s="107" t="str">
        <f t="shared" ref="J79:J80" si="8">IF(C79="","INDICAR DATOS",IF(G79&lt;0,"NO CUMPLE SOLVENCIA",""))</f>
        <v>INDICAR DATOS</v>
      </c>
    </row>
    <row r="80">
      <c r="A80" s="5"/>
      <c r="B80" s="67" t="s">
        <v>52</v>
      </c>
      <c r="C80" s="101"/>
      <c r="D80" s="102"/>
      <c r="E80" s="109">
        <v>5.0</v>
      </c>
      <c r="F80" s="104"/>
      <c r="G80" s="105">
        <f t="shared" si="7"/>
        <v>-5</v>
      </c>
      <c r="H80" s="104"/>
      <c r="I80" s="106"/>
      <c r="J80" s="107" t="str">
        <f t="shared" si="8"/>
        <v>INDICAR DATOS</v>
      </c>
    </row>
    <row r="81" ht="15.75" customHeight="1">
      <c r="A81" s="5"/>
      <c r="B81" s="110"/>
      <c r="C81" s="111"/>
      <c r="D81" s="112"/>
      <c r="E81" s="113"/>
      <c r="F81" s="112"/>
      <c r="G81" s="113"/>
      <c r="H81" s="112"/>
      <c r="I81" s="114"/>
      <c r="J81" s="99"/>
    </row>
    <row r="82" ht="15.75" customHeight="1">
      <c r="A82" s="5"/>
      <c r="B82" s="115"/>
      <c r="C82" s="115"/>
      <c r="D82" s="115"/>
      <c r="E82" s="115"/>
      <c r="F82" s="115"/>
      <c r="G82" s="115"/>
      <c r="H82" s="115"/>
      <c r="I82" s="115"/>
      <c r="J82" s="116" t="str">
        <f>IF(COUNTIF(J76:J81,"INDICAR DATOS"),"OFERTA INCOMPLETA. FALTA ALGUN DATO",IF(COUNTIF(J76:J81,"NO CUMPLE SOLVENCIA"),"OFERTA NO VALIDA. NO CUMPLE SOLVENCIA",""))</f>
        <v>OFERTA INCOMPLETA. FALTA ALGUN DATO</v>
      </c>
    </row>
    <row r="83" ht="15.75" customHeight="1">
      <c r="A83" s="5"/>
      <c r="B83" s="5"/>
      <c r="C83" s="5"/>
      <c r="D83" s="5"/>
      <c r="E83" s="5"/>
      <c r="F83" s="5"/>
      <c r="G83" s="5"/>
      <c r="H83" s="5"/>
      <c r="I83" s="6"/>
      <c r="J83" s="7"/>
    </row>
    <row r="84">
      <c r="A84" s="5"/>
      <c r="B84" s="117" t="s">
        <v>115</v>
      </c>
      <c r="J84" s="7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6"/>
      <c r="J85" s="7"/>
    </row>
    <row r="86">
      <c r="A86" s="5"/>
      <c r="B86" s="117" t="s">
        <v>116</v>
      </c>
      <c r="J86" s="7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6"/>
      <c r="J87" s="7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6"/>
      <c r="J88" s="7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6"/>
      <c r="J89" s="7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6"/>
      <c r="J90" s="7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6"/>
      <c r="J91" s="7"/>
    </row>
    <row r="92">
      <c r="A92" s="5"/>
      <c r="B92" s="118" t="s">
        <v>60</v>
      </c>
      <c r="C92" s="5"/>
      <c r="D92" s="5"/>
      <c r="E92" s="5"/>
      <c r="F92" s="5"/>
      <c r="G92" s="5"/>
      <c r="H92" s="5"/>
      <c r="I92" s="6"/>
      <c r="J92" s="7"/>
    </row>
    <row r="93">
      <c r="A93" s="5"/>
      <c r="B93" s="118"/>
      <c r="C93" s="5"/>
      <c r="D93" s="5"/>
      <c r="E93" s="5"/>
      <c r="F93" s="5"/>
      <c r="G93" s="5"/>
      <c r="H93" s="5"/>
      <c r="I93" s="6"/>
      <c r="J93" s="7"/>
    </row>
    <row r="94" ht="54.75" customHeight="1">
      <c r="A94" s="5"/>
      <c r="B94" s="118"/>
      <c r="C94" s="5"/>
      <c r="D94" s="5"/>
      <c r="E94" s="5"/>
      <c r="F94" s="5"/>
      <c r="G94" s="5"/>
      <c r="H94" s="5"/>
      <c r="I94" s="6"/>
      <c r="J94" s="7"/>
    </row>
    <row r="95">
      <c r="A95" s="5"/>
      <c r="B95" s="119" t="s">
        <v>61</v>
      </c>
      <c r="C95" s="5"/>
      <c r="D95" s="5"/>
      <c r="E95" s="5"/>
      <c r="F95" s="5"/>
      <c r="G95" s="5"/>
      <c r="H95" s="5"/>
      <c r="I95" s="6"/>
      <c r="J95" s="7"/>
    </row>
    <row r="96">
      <c r="A96" s="5"/>
      <c r="B96" s="119" t="s">
        <v>62</v>
      </c>
      <c r="C96" s="5"/>
      <c r="D96" s="5"/>
      <c r="E96" s="5"/>
      <c r="F96" s="5"/>
      <c r="G96" s="5"/>
      <c r="H96" s="5"/>
      <c r="I96" s="6"/>
      <c r="J96" s="7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6"/>
      <c r="J97" s="7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6"/>
      <c r="J98" s="7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6"/>
      <c r="J99" s="7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6"/>
      <c r="J100" s="7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6"/>
      <c r="J101" s="7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6"/>
      <c r="J102" s="7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6"/>
      <c r="J103" s="7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6"/>
      <c r="J104" s="7"/>
    </row>
  </sheetData>
  <mergeCells count="45">
    <mergeCell ref="E81:F81"/>
    <mergeCell ref="G81:H81"/>
    <mergeCell ref="B84:I84"/>
    <mergeCell ref="B86:I86"/>
    <mergeCell ref="C79:D79"/>
    <mergeCell ref="E79:F79"/>
    <mergeCell ref="G79:H79"/>
    <mergeCell ref="C80:D80"/>
    <mergeCell ref="E80:F80"/>
    <mergeCell ref="G80:H80"/>
    <mergeCell ref="C81:D81"/>
    <mergeCell ref="A1:I1"/>
    <mergeCell ref="A3:I3"/>
    <mergeCell ref="A5:I5"/>
    <mergeCell ref="A7:I7"/>
    <mergeCell ref="C12:D12"/>
    <mergeCell ref="E12:F12"/>
    <mergeCell ref="G12:H12"/>
    <mergeCell ref="E45:F45"/>
    <mergeCell ref="G45:H45"/>
    <mergeCell ref="C20:D20"/>
    <mergeCell ref="E20:F20"/>
    <mergeCell ref="G20:H20"/>
    <mergeCell ref="C32:D32"/>
    <mergeCell ref="E32:F32"/>
    <mergeCell ref="G32:H32"/>
    <mergeCell ref="C45:D45"/>
    <mergeCell ref="E75:F75"/>
    <mergeCell ref="G75:H75"/>
    <mergeCell ref="C53:D53"/>
    <mergeCell ref="E53:F53"/>
    <mergeCell ref="G53:H53"/>
    <mergeCell ref="C62:D62"/>
    <mergeCell ref="E62:F62"/>
    <mergeCell ref="G62:H62"/>
    <mergeCell ref="C75:D75"/>
    <mergeCell ref="E78:F78"/>
    <mergeCell ref="G78:H78"/>
    <mergeCell ref="C76:D76"/>
    <mergeCell ref="E76:F76"/>
    <mergeCell ref="G76:H76"/>
    <mergeCell ref="C77:D77"/>
    <mergeCell ref="E77:F77"/>
    <mergeCell ref="G77:H77"/>
    <mergeCell ref="C78:D78"/>
  </mergeCells>
  <conditionalFormatting sqref="I13:I17 I21:I29 I33:I42 I46:I50 I54:I59 I63:I68">
    <cfRule type="containsText" dxfId="0" priority="1" operator="containsText" text="ERROR">
      <formula>NOT(ISERROR(SEARCH(("ERROR"),(I13))))</formula>
    </cfRule>
  </conditionalFormatting>
  <conditionalFormatting sqref="J13:J81">
    <cfRule type="containsText" dxfId="1" priority="2" operator="containsText" text="SUPERIOR">
      <formula>NOT(ISERROR(SEARCH(("SUPERIOR"),(J13))))</formula>
    </cfRule>
  </conditionalFormatting>
  <conditionalFormatting sqref="J13:J82">
    <cfRule type="containsText" dxfId="1" priority="3" operator="containsText" text="INCOMPLETA">
      <formula>NOT(ISERROR(SEARCH(("INCOMPLETA"),(J13))))</formula>
    </cfRule>
  </conditionalFormatting>
  <conditionalFormatting sqref="J82">
    <cfRule type="containsText" dxfId="2" priority="4" operator="containsText" text="SOLVENCIA">
      <formula>NOT(ISERROR(SEARCH(("SOLVENCIA"),(J82))))</formula>
    </cfRule>
  </conditionalFormatting>
  <dataValidations>
    <dataValidation type="custom" allowBlank="1" showDropDown="1" showInputMessage="1" prompt="NÚMERO DE DECIMALES INCORRECTO" sqref="D15 H13:H15 E16:G16 D23:D27 H21:H27 E28:G28 D35:D40 H33:H40 E41:G41 D48 H46:H48 E49:G49 D56:D57 H54:H57 E58:G58 D65 H63:H65 E66:G66 E81 G81 I81">
      <formula1>D13*100=INT(D13*100)</formula1>
    </dataValidation>
  </dataValidations>
  <printOptions/>
  <pageMargins bottom="0.75" footer="0.0" header="0.0" left="0.7" right="0.7" top="0.75"/>
  <pageSetup fitToHeight="0" paperSize="9" orientation="portrait"/>
  <drawing r:id="rId1"/>
</worksheet>
</file>